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SZ_mit var. Preis" sheetId="1" r:id="rId1"/>
    <sheet name="SZ_mit var. Preis (2)" sheetId="2" r:id="rId2"/>
  </sheets>
  <definedNames>
    <definedName name="c_1m">'SZ_mit var. Preis (2)'!$K$8</definedName>
    <definedName name="c_2m">'SZ_mit var. Preis (2)'!$K$9</definedName>
    <definedName name="f0">'SZ_mit var. Preis (2)'!$C$9</definedName>
    <definedName name="p0">'SZ_mit var. Preis (2)'!$K$6</definedName>
    <definedName name="pmax">'SZ_mit var. Preis (2)'!$C$8</definedName>
    <definedName name="Smax">'SZ_mit var. Preis (2)'!$C$7</definedName>
  </definedNames>
  <calcPr fullCalcOnLoad="1"/>
</workbook>
</file>

<file path=xl/sharedStrings.xml><?xml version="1.0" encoding="utf-8"?>
<sst xmlns="http://schemas.openxmlformats.org/spreadsheetml/2006/main" count="67" uniqueCount="35">
  <si>
    <t>Beginn</t>
  </si>
  <si>
    <t>Zeit</t>
  </si>
  <si>
    <t>Monat(e)</t>
  </si>
  <si>
    <t>Anmerkungen:</t>
  </si>
  <si>
    <t>Zeitschritt</t>
  </si>
  <si>
    <t>Marktpreis</t>
  </si>
  <si>
    <t>Schlachtungen S</t>
  </si>
  <si>
    <t>Export E</t>
  </si>
  <si>
    <t>F_am_Markt FaM</t>
  </si>
  <si>
    <t>Marktpreis p</t>
  </si>
  <si>
    <t>geb_Ferkel G</t>
  </si>
  <si>
    <t>Preis am Markt ist abhängig von der Zahl der Schlachtungen</t>
  </si>
  <si>
    <t>in Periode 1</t>
  </si>
  <si>
    <t>Ferkel 2Mo F2</t>
  </si>
  <si>
    <t>Ferkel 1Mo F1</t>
  </si>
  <si>
    <t>Ferkel 3Mo F3</t>
  </si>
  <si>
    <t xml:space="preserve">Ferkel werden 4 Monate nach Geburt geschlachtet. </t>
  </si>
  <si>
    <t>Zahl der geborenen Ferkel ist abhängig vom Marktpreis der beiden letzten Vorperioden.</t>
  </si>
  <si>
    <t>Die Ferkel müssen mehrere Monate gezüchtet werden, damit ein SZ-Effekt eintritt.</t>
  </si>
  <si>
    <t>Die Größe "Export" wurde eingeführt, damit man die Menge FaM variieren kann. Wenn Export immer =0, dann bleibt das System im Gleichgewicht.</t>
  </si>
  <si>
    <t>Die Zahl der geborenen Ferkel G ist zu 2/3 vom Marktpreis der letzten und zu 1/3 vom Marktpreis der vorletzten Periode proportional.</t>
  </si>
  <si>
    <t>Marktpreis ist linear interpoliert zwischen den Punkten (S=200;p=0) und (S=0;p=1200)</t>
  </si>
  <si>
    <t>wird errechet mittels p = -(pmax/Smax)*FaM + pmax</t>
  </si>
  <si>
    <t>Faktor</t>
  </si>
  <si>
    <t>zur Berechnung der geb. Ferkel aus dem Marktpreis.</t>
  </si>
  <si>
    <t>pmax</t>
  </si>
  <si>
    <t>Maximale Schlachtungen - Preis geht auf 0 zurück</t>
  </si>
  <si>
    <t>Grenzpreis - Zahl der Schlachtungen geht auf 0 zurück</t>
  </si>
  <si>
    <t>Smax</t>
  </si>
  <si>
    <t>Schweinezyklus</t>
  </si>
  <si>
    <t>Gleichgewichtspreis</t>
  </si>
  <si>
    <t>p0</t>
  </si>
  <si>
    <t>v(t)</t>
  </si>
  <si>
    <t>c_1m</t>
  </si>
  <si>
    <t>c_2m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</si>
</sst>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* #,##0_-;\-* #,##0_-;_-* &quot;-&quot;_-;_-@_-"/>
    <numFmt numFmtId="178" formatCode="_-&quot;öS&quot;\ * #,##0.00_-;\-&quot;öS&quot;\ * #,##0.00_-;_-&quot;öS&quot;\ * &quot;-&quot;??_-;_-@_-"/>
    <numFmt numFmtId="179" formatCode="_-* #,##0.00_-;\-* #,##0.00_-;_-* &quot;-&quot;??_-;_-@_-"/>
    <numFmt numFmtId="180" formatCode="mmm\ yyyy"/>
    <numFmt numFmtId="181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.5"/>
      <color indexed="8"/>
      <name val="Arial"/>
      <family val="0"/>
    </font>
    <font>
      <b/>
      <sz val="10.25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5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1" fontId="0" fillId="0" borderId="0" xfId="0" applyNumberFormat="1" applyAlignment="1">
      <alignment/>
    </xf>
    <xf numFmtId="18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80" fontId="1" fillId="0" borderId="0" xfId="0" applyNumberFormat="1" applyFont="1" applyFill="1" applyAlignment="1">
      <alignment/>
    </xf>
    <xf numFmtId="181" fontId="3" fillId="0" borderId="0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180" fontId="1" fillId="33" borderId="12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Schweinezyklus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2085"/>
          <c:w val="0.90975"/>
          <c:h val="0.79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'SZ_mit var. Preis'!$I$18</c:f>
              <c:strCache>
                <c:ptCount val="1"/>
                <c:pt idx="0">
                  <c:v>Marktpreis 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'SZ_mit var. Preis'!$A$19:$A$72</c:f>
              <c:strCache/>
            </c:strRef>
          </c:xVal>
          <c:yVal>
            <c:numRef>
              <c:f>'SZ_mit var. Preis'!$I$19:$I$72</c:f>
              <c:numCache/>
            </c:numRef>
          </c:yVal>
          <c:smooth val="1"/>
        </c:ser>
        <c:axId val="66049243"/>
        <c:axId val="19425920"/>
      </c:scatterChart>
      <c:valAx>
        <c:axId val="6604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25920"/>
        <c:crosses val="autoZero"/>
        <c:crossBetween val="midCat"/>
        <c:dispUnits/>
      </c:valAx>
      <c:valAx>
        <c:axId val="19425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Preis pro Schwein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92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Schweinezyklus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217"/>
          <c:w val="0.94225"/>
          <c:h val="0.7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'SZ_mit var. Preis (2)'!$I$18</c:f>
              <c:strCache>
                <c:ptCount val="1"/>
                <c:pt idx="0">
                  <c:v>Marktpreis 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'SZ_mit var. Preis (2)'!$A$19:$A$72</c:f>
              <c:strCache/>
            </c:strRef>
          </c:xVal>
          <c:yVal>
            <c:numRef>
              <c:f>'SZ_mit var. Preis (2)'!$I$19:$I$72</c:f>
              <c:numCache/>
            </c:numRef>
          </c:yVal>
          <c:smooth val="1"/>
        </c:ser>
        <c:axId val="1751169"/>
        <c:axId val="11693742"/>
      </c:scatterChart>
      <c:valAx>
        <c:axId val="175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93742"/>
        <c:crosses val="autoZero"/>
        <c:crossBetween val="midCat"/>
        <c:dispUnits/>
      </c:valAx>
      <c:valAx>
        <c:axId val="11693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Preis pro Schwein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11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225"/>
          <c:w val="0.69675"/>
          <c:h val="0.9315"/>
        </c:manualLayout>
      </c:layou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'SZ_mit var. Preis (2)'!$L$47:$L$195</c:f>
              <c:numCache/>
            </c:numRef>
          </c:val>
          <c:smooth val="0"/>
        </c:ser>
        <c:marker val="1"/>
        <c:axId val="56456343"/>
        <c:axId val="57507468"/>
      </c:lineChar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'SZ_mit var. Preis (2)'!$K$47:$K$195</c:f>
              <c:numCache/>
            </c:numRef>
          </c:val>
          <c:smooth val="0"/>
        </c:ser>
        <c:marker val="1"/>
        <c:axId val="37699229"/>
        <c:axId val="18743706"/>
      </c:lineChart>
      <c:catAx>
        <c:axId val="5645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507468"/>
        <c:crosses val="autoZero"/>
        <c:auto val="1"/>
        <c:lblOffset val="100"/>
        <c:tickLblSkip val="10"/>
        <c:noMultiLvlLbl val="0"/>
      </c:catAx>
      <c:valAx>
        <c:axId val="57507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56343"/>
        <c:crossesAt val="1"/>
        <c:crossBetween val="between"/>
        <c:dispUnits/>
      </c:valAx>
      <c:catAx>
        <c:axId val="37699229"/>
        <c:scaling>
          <c:orientation val="minMax"/>
        </c:scaling>
        <c:axPos val="b"/>
        <c:delete val="1"/>
        <c:majorTickMark val="out"/>
        <c:minorTickMark val="none"/>
        <c:tickLblPos val="nextTo"/>
        <c:crossAx val="18743706"/>
        <c:crosses val="autoZero"/>
        <c:auto val="1"/>
        <c:lblOffset val="100"/>
        <c:tickLblSkip val="1"/>
        <c:noMultiLvlLbl val="0"/>
      </c:catAx>
      <c:valAx>
        <c:axId val="18743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9922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725"/>
          <c:y val="0.41475"/>
          <c:w val="0.24425"/>
          <c:h val="0.1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21</xdr:row>
      <xdr:rowOff>85725</xdr:rowOff>
    </xdr:from>
    <xdr:to>
      <xdr:col>15</xdr:col>
      <xdr:colOff>390525</xdr:colOff>
      <xdr:row>37</xdr:row>
      <xdr:rowOff>85725</xdr:rowOff>
    </xdr:to>
    <xdr:graphicFrame>
      <xdr:nvGraphicFramePr>
        <xdr:cNvPr id="1" name="Chart 2"/>
        <xdr:cNvGraphicFramePr/>
      </xdr:nvGraphicFramePr>
      <xdr:xfrm>
        <a:off x="6429375" y="3705225"/>
        <a:ext cx="44958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</xdr:row>
      <xdr:rowOff>28575</xdr:rowOff>
    </xdr:from>
    <xdr:to>
      <xdr:col>16</xdr:col>
      <xdr:colOff>695325</xdr:colOff>
      <xdr:row>17</xdr:row>
      <xdr:rowOff>19050</xdr:rowOff>
    </xdr:to>
    <xdr:graphicFrame>
      <xdr:nvGraphicFramePr>
        <xdr:cNvPr id="1" name="Chart 2"/>
        <xdr:cNvGraphicFramePr/>
      </xdr:nvGraphicFramePr>
      <xdr:xfrm>
        <a:off x="7496175" y="228600"/>
        <a:ext cx="44958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209550</xdr:colOff>
      <xdr:row>44</xdr:row>
      <xdr:rowOff>9525</xdr:rowOff>
    </xdr:from>
    <xdr:to>
      <xdr:col>16</xdr:col>
      <xdr:colOff>323850</xdr:colOff>
      <xdr:row>62</xdr:row>
      <xdr:rowOff>28575</xdr:rowOff>
    </xdr:to>
    <xdr:graphicFrame>
      <xdr:nvGraphicFramePr>
        <xdr:cNvPr id="2" name="Diagramm 2"/>
        <xdr:cNvGraphicFramePr/>
      </xdr:nvGraphicFramePr>
      <xdr:xfrm>
        <a:off x="7048500" y="7353300"/>
        <a:ext cx="45720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5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10.8515625" style="0" customWidth="1"/>
    <col min="2" max="2" width="10.57421875" style="0" customWidth="1"/>
    <col min="3" max="5" width="9.140625" style="0" customWidth="1"/>
    <col min="6" max="6" width="12.8515625" style="0" customWidth="1"/>
    <col min="7" max="7" width="6.57421875" style="0" customWidth="1"/>
    <col min="11" max="11" width="9.7109375" style="0" customWidth="1"/>
  </cols>
  <sheetData>
    <row r="1" spans="1:7" ht="15.75">
      <c r="A1" s="14" t="s">
        <v>29</v>
      </c>
      <c r="G1" s="3"/>
    </row>
    <row r="2" ht="12.75">
      <c r="A2" s="2" t="s">
        <v>11</v>
      </c>
    </row>
    <row r="3" ht="12.75">
      <c r="A3" s="2" t="s">
        <v>17</v>
      </c>
    </row>
    <row r="4" ht="12.75">
      <c r="A4" s="2" t="s">
        <v>16</v>
      </c>
    </row>
    <row r="5" spans="2:6" ht="12.75">
      <c r="B5" t="s">
        <v>0</v>
      </c>
      <c r="C5" s="18">
        <v>36535</v>
      </c>
      <c r="D5" s="15"/>
      <c r="E5" s="15"/>
      <c r="F5" s="15"/>
    </row>
    <row r="6" spans="2:4" ht="12.75">
      <c r="B6" t="s">
        <v>4</v>
      </c>
      <c r="C6" s="19">
        <v>1</v>
      </c>
      <c r="D6" t="s">
        <v>2</v>
      </c>
    </row>
    <row r="7" spans="1:11" ht="12.75">
      <c r="A7" s="9"/>
      <c r="B7" s="22" t="s">
        <v>28</v>
      </c>
      <c r="C7" s="19">
        <v>200</v>
      </c>
      <c r="D7" s="9" t="s">
        <v>26</v>
      </c>
      <c r="E7" s="9"/>
      <c r="F7" s="9"/>
      <c r="G7" s="9"/>
      <c r="H7" s="9"/>
      <c r="I7" s="9"/>
      <c r="J7" s="9"/>
      <c r="K7" s="9"/>
    </row>
    <row r="8" spans="1:11" ht="12.75">
      <c r="A8" s="9"/>
      <c r="B8" s="22" t="s">
        <v>25</v>
      </c>
      <c r="C8" s="19">
        <v>1200</v>
      </c>
      <c r="D8" s="9" t="s">
        <v>27</v>
      </c>
      <c r="E8" s="9"/>
      <c r="F8" s="9"/>
      <c r="G8" s="9"/>
      <c r="H8" s="9"/>
      <c r="I8" s="9"/>
      <c r="J8" s="9"/>
      <c r="K8" s="9"/>
    </row>
    <row r="9" spans="1:11" ht="12.75">
      <c r="A9" s="9"/>
      <c r="B9" s="9" t="s">
        <v>23</v>
      </c>
      <c r="C9" s="20">
        <v>6</v>
      </c>
      <c r="D9" s="9" t="s">
        <v>24</v>
      </c>
      <c r="E9" s="9"/>
      <c r="F9" s="9"/>
      <c r="G9" s="9"/>
      <c r="H9" s="9"/>
      <c r="I9" s="9"/>
      <c r="J9" s="9"/>
      <c r="K9" s="9"/>
    </row>
    <row r="10" spans="1:11" ht="12.75">
      <c r="A10" s="9"/>
      <c r="B10" s="9" t="s">
        <v>5</v>
      </c>
      <c r="C10" s="21">
        <v>600</v>
      </c>
      <c r="D10" s="9" t="s">
        <v>12</v>
      </c>
      <c r="E10" s="9"/>
      <c r="F10" s="9"/>
      <c r="G10" s="9"/>
      <c r="H10" s="9"/>
      <c r="I10" s="9"/>
      <c r="J10" s="9"/>
      <c r="K10" s="9"/>
    </row>
    <row r="11" spans="2:9" ht="12.75">
      <c r="B11" s="8" t="s">
        <v>9</v>
      </c>
      <c r="C11" s="10" t="s">
        <v>22</v>
      </c>
      <c r="D11" s="10"/>
      <c r="E11" s="10"/>
      <c r="F11" s="10"/>
      <c r="G11" s="9"/>
      <c r="H11" s="9"/>
      <c r="I11" s="9"/>
    </row>
    <row r="12" ht="12.75">
      <c r="B12" t="s">
        <v>21</v>
      </c>
    </row>
    <row r="13" ht="12.75">
      <c r="A13" s="2" t="s">
        <v>3</v>
      </c>
    </row>
    <row r="14" ht="12.75">
      <c r="A14" t="s">
        <v>20</v>
      </c>
    </row>
    <row r="15" ht="12.75">
      <c r="A15" t="s">
        <v>18</v>
      </c>
    </row>
    <row r="16" ht="12.75">
      <c r="A16" t="s">
        <v>19</v>
      </c>
    </row>
    <row r="17" spans="1:10" s="12" customFormat="1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9" s="5" customFormat="1" ht="26.25" thickBot="1">
      <c r="A18" s="4" t="s">
        <v>1</v>
      </c>
      <c r="B18" s="11" t="s">
        <v>10</v>
      </c>
      <c r="C18" s="11" t="s">
        <v>14</v>
      </c>
      <c r="D18" s="11" t="s">
        <v>13</v>
      </c>
      <c r="E18" s="11" t="s">
        <v>15</v>
      </c>
      <c r="F18" s="11" t="s">
        <v>6</v>
      </c>
      <c r="G18" s="11" t="s">
        <v>7</v>
      </c>
      <c r="H18" s="11" t="s">
        <v>8</v>
      </c>
      <c r="I18" s="11" t="s">
        <v>9</v>
      </c>
    </row>
    <row r="19" spans="1:9" ht="12.75">
      <c r="A19" s="1">
        <f>C5</f>
        <v>36535</v>
      </c>
      <c r="B19" s="16">
        <f>$C$10/$C$9</f>
        <v>100</v>
      </c>
      <c r="C19" s="7">
        <v>100</v>
      </c>
      <c r="D19" s="7">
        <v>100</v>
      </c>
      <c r="E19" s="7">
        <v>100</v>
      </c>
      <c r="F19" s="17">
        <v>100</v>
      </c>
      <c r="G19" s="20">
        <v>0</v>
      </c>
      <c r="H19" s="6">
        <f aca="true" t="shared" si="0" ref="H19:H55">F19-G19</f>
        <v>100</v>
      </c>
      <c r="I19" s="23">
        <f>-($C$8/$C$7)*H19+$C$8</f>
        <v>600</v>
      </c>
    </row>
    <row r="20" spans="1:9" ht="12.75">
      <c r="A20" s="1">
        <f aca="true" t="shared" si="1" ref="A20:A72">A19+365.25/12*$C$6</f>
        <v>36565.4375</v>
      </c>
      <c r="B20" s="16">
        <f>I19/$C$9</f>
        <v>100</v>
      </c>
      <c r="C20" s="7">
        <f>B19</f>
        <v>100</v>
      </c>
      <c r="D20" s="7">
        <f>C19</f>
        <v>100</v>
      </c>
      <c r="E20" s="7">
        <f>D19</f>
        <v>100</v>
      </c>
      <c r="F20" s="6">
        <f>E19</f>
        <v>100</v>
      </c>
      <c r="G20" s="20">
        <v>0</v>
      </c>
      <c r="H20" s="6">
        <f t="shared" si="0"/>
        <v>100</v>
      </c>
      <c r="I20" s="24">
        <f aca="true" t="shared" si="2" ref="I20:I55">-($C$8/$C$7)*H20+$C$8</f>
        <v>600</v>
      </c>
    </row>
    <row r="21" spans="1:9" ht="12.75">
      <c r="A21" s="1">
        <f t="shared" si="1"/>
        <v>36595.875</v>
      </c>
      <c r="B21" s="7">
        <f>((I20+I19)/2)/$C$9</f>
        <v>100</v>
      </c>
      <c r="C21" s="7">
        <f aca="true" t="shared" si="3" ref="C21:F55">B20</f>
        <v>100</v>
      </c>
      <c r="D21" s="7">
        <f t="shared" si="3"/>
        <v>100</v>
      </c>
      <c r="E21" s="7">
        <f t="shared" si="3"/>
        <v>100</v>
      </c>
      <c r="F21" s="6">
        <f t="shared" si="3"/>
        <v>100</v>
      </c>
      <c r="G21" s="20">
        <v>0</v>
      </c>
      <c r="H21" s="6">
        <f t="shared" si="0"/>
        <v>100</v>
      </c>
      <c r="I21" s="24">
        <f t="shared" si="2"/>
        <v>600</v>
      </c>
    </row>
    <row r="22" spans="1:9" ht="12.75">
      <c r="A22" s="1">
        <f t="shared" si="1"/>
        <v>36626.3125</v>
      </c>
      <c r="B22" s="7">
        <f>((2*I21+I20)/3)/$C$9</f>
        <v>100</v>
      </c>
      <c r="C22" s="7">
        <f t="shared" si="3"/>
        <v>100</v>
      </c>
      <c r="D22" s="7">
        <f t="shared" si="3"/>
        <v>100</v>
      </c>
      <c r="E22" s="7">
        <f t="shared" si="3"/>
        <v>100</v>
      </c>
      <c r="F22" s="6">
        <f t="shared" si="3"/>
        <v>100</v>
      </c>
      <c r="G22" s="20">
        <v>5</v>
      </c>
      <c r="H22" s="6">
        <f t="shared" si="0"/>
        <v>95</v>
      </c>
      <c r="I22" s="24">
        <f t="shared" si="2"/>
        <v>630</v>
      </c>
    </row>
    <row r="23" spans="1:9" ht="12.75">
      <c r="A23" s="1">
        <f t="shared" si="1"/>
        <v>36656.75</v>
      </c>
      <c r="B23" s="7">
        <f aca="true" t="shared" si="4" ref="B23:B55">((2*I22+I21)/3)/$C$9</f>
        <v>103.33333333333333</v>
      </c>
      <c r="C23" s="7">
        <f t="shared" si="3"/>
        <v>100</v>
      </c>
      <c r="D23" s="7">
        <f t="shared" si="3"/>
        <v>100</v>
      </c>
      <c r="E23" s="7">
        <f t="shared" si="3"/>
        <v>100</v>
      </c>
      <c r="F23" s="6">
        <f t="shared" si="3"/>
        <v>100</v>
      </c>
      <c r="G23" s="20">
        <v>0</v>
      </c>
      <c r="H23" s="6">
        <f t="shared" si="0"/>
        <v>100</v>
      </c>
      <c r="I23" s="24">
        <f t="shared" si="2"/>
        <v>600</v>
      </c>
    </row>
    <row r="24" spans="1:9" ht="12.75">
      <c r="A24" s="1">
        <f t="shared" si="1"/>
        <v>36687.1875</v>
      </c>
      <c r="B24" s="7">
        <f t="shared" si="4"/>
        <v>101.66666666666667</v>
      </c>
      <c r="C24" s="7">
        <f t="shared" si="3"/>
        <v>103.33333333333333</v>
      </c>
      <c r="D24" s="7">
        <f t="shared" si="3"/>
        <v>100</v>
      </c>
      <c r="E24" s="7">
        <f t="shared" si="3"/>
        <v>100</v>
      </c>
      <c r="F24" s="6">
        <f t="shared" si="3"/>
        <v>100</v>
      </c>
      <c r="G24" s="20">
        <v>0</v>
      </c>
      <c r="H24" s="6">
        <f t="shared" si="0"/>
        <v>100</v>
      </c>
      <c r="I24" s="24">
        <f t="shared" si="2"/>
        <v>600</v>
      </c>
    </row>
    <row r="25" spans="1:9" ht="12.75">
      <c r="A25" s="1">
        <f t="shared" si="1"/>
        <v>36717.625</v>
      </c>
      <c r="B25" s="7">
        <f t="shared" si="4"/>
        <v>100</v>
      </c>
      <c r="C25" s="7">
        <f t="shared" si="3"/>
        <v>101.66666666666667</v>
      </c>
      <c r="D25" s="7">
        <f t="shared" si="3"/>
        <v>103.33333333333333</v>
      </c>
      <c r="E25" s="7">
        <f t="shared" si="3"/>
        <v>100</v>
      </c>
      <c r="F25" s="6">
        <f t="shared" si="3"/>
        <v>100</v>
      </c>
      <c r="G25" s="20">
        <v>0</v>
      </c>
      <c r="H25" s="6">
        <f t="shared" si="0"/>
        <v>100</v>
      </c>
      <c r="I25" s="24">
        <f t="shared" si="2"/>
        <v>600</v>
      </c>
    </row>
    <row r="26" spans="1:9" ht="12.75">
      <c r="A26" s="1">
        <f t="shared" si="1"/>
        <v>36748.0625</v>
      </c>
      <c r="B26" s="7">
        <f t="shared" si="4"/>
        <v>100</v>
      </c>
      <c r="C26" s="7">
        <f t="shared" si="3"/>
        <v>100</v>
      </c>
      <c r="D26" s="7">
        <f t="shared" si="3"/>
        <v>101.66666666666667</v>
      </c>
      <c r="E26" s="7">
        <f t="shared" si="3"/>
        <v>103.33333333333333</v>
      </c>
      <c r="F26" s="6">
        <f t="shared" si="3"/>
        <v>100</v>
      </c>
      <c r="G26" s="20">
        <v>0</v>
      </c>
      <c r="H26" s="6">
        <f t="shared" si="0"/>
        <v>100</v>
      </c>
      <c r="I26" s="24">
        <f t="shared" si="2"/>
        <v>600</v>
      </c>
    </row>
    <row r="27" spans="1:9" ht="12.75">
      <c r="A27" s="1">
        <f t="shared" si="1"/>
        <v>36778.5</v>
      </c>
      <c r="B27" s="7">
        <f t="shared" si="4"/>
        <v>100</v>
      </c>
      <c r="C27" s="7">
        <f t="shared" si="3"/>
        <v>100</v>
      </c>
      <c r="D27" s="7">
        <f t="shared" si="3"/>
        <v>100</v>
      </c>
      <c r="E27" s="7">
        <f t="shared" si="3"/>
        <v>101.66666666666667</v>
      </c>
      <c r="F27" s="6">
        <f t="shared" si="3"/>
        <v>103.33333333333333</v>
      </c>
      <c r="G27" s="20">
        <v>0</v>
      </c>
      <c r="H27" s="6">
        <f t="shared" si="0"/>
        <v>103.33333333333333</v>
      </c>
      <c r="I27" s="24">
        <f t="shared" si="2"/>
        <v>580</v>
      </c>
    </row>
    <row r="28" spans="1:9" ht="12.75">
      <c r="A28" s="1">
        <f t="shared" si="1"/>
        <v>36808.9375</v>
      </c>
      <c r="B28" s="7">
        <f t="shared" si="4"/>
        <v>97.77777777777777</v>
      </c>
      <c r="C28" s="7">
        <f t="shared" si="3"/>
        <v>100</v>
      </c>
      <c r="D28" s="7">
        <f t="shared" si="3"/>
        <v>100</v>
      </c>
      <c r="E28" s="7">
        <f t="shared" si="3"/>
        <v>100</v>
      </c>
      <c r="F28" s="6">
        <f t="shared" si="3"/>
        <v>101.66666666666667</v>
      </c>
      <c r="G28" s="20">
        <v>0</v>
      </c>
      <c r="H28" s="6">
        <f t="shared" si="0"/>
        <v>101.66666666666667</v>
      </c>
      <c r="I28" s="24">
        <f t="shared" si="2"/>
        <v>590</v>
      </c>
    </row>
    <row r="29" spans="1:9" ht="12.75">
      <c r="A29" s="1">
        <f t="shared" si="1"/>
        <v>36839.375</v>
      </c>
      <c r="B29" s="7">
        <f t="shared" si="4"/>
        <v>97.77777777777777</v>
      </c>
      <c r="C29" s="7">
        <f t="shared" si="3"/>
        <v>97.77777777777777</v>
      </c>
      <c r="D29" s="7">
        <f t="shared" si="3"/>
        <v>100</v>
      </c>
      <c r="E29" s="7">
        <f t="shared" si="3"/>
        <v>100</v>
      </c>
      <c r="F29" s="6">
        <f t="shared" si="3"/>
        <v>100</v>
      </c>
      <c r="G29" s="20">
        <v>0</v>
      </c>
      <c r="H29" s="6">
        <f t="shared" si="0"/>
        <v>100</v>
      </c>
      <c r="I29" s="24">
        <f t="shared" si="2"/>
        <v>600</v>
      </c>
    </row>
    <row r="30" spans="1:9" ht="12.75">
      <c r="A30" s="1">
        <f t="shared" si="1"/>
        <v>36869.8125</v>
      </c>
      <c r="B30" s="7">
        <f t="shared" si="4"/>
        <v>99.44444444444444</v>
      </c>
      <c r="C30" s="7">
        <f t="shared" si="3"/>
        <v>97.77777777777777</v>
      </c>
      <c r="D30" s="7">
        <f t="shared" si="3"/>
        <v>97.77777777777777</v>
      </c>
      <c r="E30" s="7">
        <f t="shared" si="3"/>
        <v>100</v>
      </c>
      <c r="F30" s="6">
        <f t="shared" si="3"/>
        <v>100</v>
      </c>
      <c r="G30" s="20">
        <v>0</v>
      </c>
      <c r="H30" s="6">
        <f t="shared" si="0"/>
        <v>100</v>
      </c>
      <c r="I30" s="24">
        <f t="shared" si="2"/>
        <v>600</v>
      </c>
    </row>
    <row r="31" spans="1:9" ht="12.75">
      <c r="A31" s="1">
        <f t="shared" si="1"/>
        <v>36900.25</v>
      </c>
      <c r="B31" s="7">
        <f t="shared" si="4"/>
        <v>100</v>
      </c>
      <c r="C31" s="7">
        <f t="shared" si="3"/>
        <v>99.44444444444444</v>
      </c>
      <c r="D31" s="7">
        <f t="shared" si="3"/>
        <v>97.77777777777777</v>
      </c>
      <c r="E31" s="7">
        <f t="shared" si="3"/>
        <v>97.77777777777777</v>
      </c>
      <c r="F31" s="6">
        <f t="shared" si="3"/>
        <v>100</v>
      </c>
      <c r="G31" s="20">
        <v>0</v>
      </c>
      <c r="H31" s="6">
        <f t="shared" si="0"/>
        <v>100</v>
      </c>
      <c r="I31" s="24">
        <f t="shared" si="2"/>
        <v>600</v>
      </c>
    </row>
    <row r="32" spans="1:9" ht="12.75">
      <c r="A32" s="1">
        <f t="shared" si="1"/>
        <v>36930.6875</v>
      </c>
      <c r="B32" s="7">
        <f t="shared" si="4"/>
        <v>100</v>
      </c>
      <c r="C32" s="7">
        <f t="shared" si="3"/>
        <v>100</v>
      </c>
      <c r="D32" s="7">
        <f t="shared" si="3"/>
        <v>99.44444444444444</v>
      </c>
      <c r="E32" s="7">
        <f t="shared" si="3"/>
        <v>97.77777777777777</v>
      </c>
      <c r="F32" s="6">
        <f t="shared" si="3"/>
        <v>97.77777777777777</v>
      </c>
      <c r="G32" s="20">
        <v>0</v>
      </c>
      <c r="H32" s="6">
        <f t="shared" si="0"/>
        <v>97.77777777777777</v>
      </c>
      <c r="I32" s="24">
        <f t="shared" si="2"/>
        <v>613.3333333333334</v>
      </c>
    </row>
    <row r="33" spans="1:9" ht="12.75">
      <c r="A33" s="1">
        <f t="shared" si="1"/>
        <v>36961.125</v>
      </c>
      <c r="B33" s="7">
        <f t="shared" si="4"/>
        <v>101.48148148148148</v>
      </c>
      <c r="C33" s="7">
        <f t="shared" si="3"/>
        <v>100</v>
      </c>
      <c r="D33" s="7">
        <f t="shared" si="3"/>
        <v>100</v>
      </c>
      <c r="E33" s="7">
        <f t="shared" si="3"/>
        <v>99.44444444444444</v>
      </c>
      <c r="F33" s="6">
        <f t="shared" si="3"/>
        <v>97.77777777777777</v>
      </c>
      <c r="G33" s="20">
        <v>0</v>
      </c>
      <c r="H33" s="6">
        <f t="shared" si="0"/>
        <v>97.77777777777777</v>
      </c>
      <c r="I33" s="24">
        <f t="shared" si="2"/>
        <v>613.3333333333334</v>
      </c>
    </row>
    <row r="34" spans="1:9" ht="12.75">
      <c r="A34" s="1">
        <f t="shared" si="1"/>
        <v>36991.5625</v>
      </c>
      <c r="B34" s="7">
        <f t="shared" si="4"/>
        <v>102.22222222222223</v>
      </c>
      <c r="C34" s="7">
        <f t="shared" si="3"/>
        <v>101.48148148148148</v>
      </c>
      <c r="D34" s="7">
        <f t="shared" si="3"/>
        <v>100</v>
      </c>
      <c r="E34" s="7">
        <f t="shared" si="3"/>
        <v>100</v>
      </c>
      <c r="F34" s="6">
        <f t="shared" si="3"/>
        <v>99.44444444444444</v>
      </c>
      <c r="G34" s="20">
        <v>0</v>
      </c>
      <c r="H34" s="6">
        <f t="shared" si="0"/>
        <v>99.44444444444444</v>
      </c>
      <c r="I34" s="24">
        <f t="shared" si="2"/>
        <v>603.3333333333334</v>
      </c>
    </row>
    <row r="35" spans="1:9" ht="12.75">
      <c r="A35" s="1">
        <f t="shared" si="1"/>
        <v>37022</v>
      </c>
      <c r="B35" s="7">
        <f t="shared" si="4"/>
        <v>101.1111111111111</v>
      </c>
      <c r="C35" s="7">
        <f t="shared" si="3"/>
        <v>102.22222222222223</v>
      </c>
      <c r="D35" s="7">
        <f t="shared" si="3"/>
        <v>101.48148148148148</v>
      </c>
      <c r="E35" s="7">
        <f t="shared" si="3"/>
        <v>100</v>
      </c>
      <c r="F35" s="6">
        <f t="shared" si="3"/>
        <v>100</v>
      </c>
      <c r="G35" s="20">
        <v>0</v>
      </c>
      <c r="H35" s="6">
        <f t="shared" si="0"/>
        <v>100</v>
      </c>
      <c r="I35" s="24">
        <f t="shared" si="2"/>
        <v>600</v>
      </c>
    </row>
    <row r="36" spans="1:9" ht="12.75">
      <c r="A36" s="1">
        <f t="shared" si="1"/>
        <v>37052.4375</v>
      </c>
      <c r="B36" s="7">
        <f t="shared" si="4"/>
        <v>100.1851851851852</v>
      </c>
      <c r="C36" s="7">
        <f t="shared" si="3"/>
        <v>101.1111111111111</v>
      </c>
      <c r="D36" s="7">
        <f t="shared" si="3"/>
        <v>102.22222222222223</v>
      </c>
      <c r="E36" s="7">
        <f t="shared" si="3"/>
        <v>101.48148148148148</v>
      </c>
      <c r="F36" s="6">
        <f t="shared" si="3"/>
        <v>100</v>
      </c>
      <c r="G36" s="20">
        <v>0</v>
      </c>
      <c r="H36" s="6">
        <f t="shared" si="0"/>
        <v>100</v>
      </c>
      <c r="I36" s="24">
        <f t="shared" si="2"/>
        <v>600</v>
      </c>
    </row>
    <row r="37" spans="1:9" ht="12.75">
      <c r="A37" s="1">
        <f t="shared" si="1"/>
        <v>37082.875</v>
      </c>
      <c r="B37" s="7">
        <f t="shared" si="4"/>
        <v>100</v>
      </c>
      <c r="C37" s="7">
        <f t="shared" si="3"/>
        <v>100.1851851851852</v>
      </c>
      <c r="D37" s="7">
        <f t="shared" si="3"/>
        <v>101.1111111111111</v>
      </c>
      <c r="E37" s="7">
        <f t="shared" si="3"/>
        <v>102.22222222222223</v>
      </c>
      <c r="F37" s="6">
        <f t="shared" si="3"/>
        <v>101.48148148148148</v>
      </c>
      <c r="G37" s="20">
        <v>0</v>
      </c>
      <c r="H37" s="6">
        <f t="shared" si="0"/>
        <v>101.48148148148148</v>
      </c>
      <c r="I37" s="24">
        <f t="shared" si="2"/>
        <v>591.1111111111111</v>
      </c>
    </row>
    <row r="38" spans="1:9" ht="12.75">
      <c r="A38" s="1">
        <f t="shared" si="1"/>
        <v>37113.3125</v>
      </c>
      <c r="B38" s="7">
        <f t="shared" si="4"/>
        <v>99.01234567901234</v>
      </c>
      <c r="C38" s="7">
        <f t="shared" si="3"/>
        <v>100</v>
      </c>
      <c r="D38" s="7">
        <f t="shared" si="3"/>
        <v>100.1851851851852</v>
      </c>
      <c r="E38" s="7">
        <f t="shared" si="3"/>
        <v>101.1111111111111</v>
      </c>
      <c r="F38" s="6">
        <f t="shared" si="3"/>
        <v>102.22222222222223</v>
      </c>
      <c r="G38" s="20">
        <v>0</v>
      </c>
      <c r="H38" s="6">
        <f t="shared" si="0"/>
        <v>102.22222222222223</v>
      </c>
      <c r="I38" s="24">
        <f t="shared" si="2"/>
        <v>586.6666666666666</v>
      </c>
    </row>
    <row r="39" spans="1:9" ht="12.75">
      <c r="A39" s="1">
        <f t="shared" si="1"/>
        <v>37143.75</v>
      </c>
      <c r="B39" s="7">
        <f t="shared" si="4"/>
        <v>98.0246913580247</v>
      </c>
      <c r="C39" s="7">
        <f t="shared" si="3"/>
        <v>99.01234567901234</v>
      </c>
      <c r="D39" s="7">
        <f t="shared" si="3"/>
        <v>100</v>
      </c>
      <c r="E39" s="7">
        <f t="shared" si="3"/>
        <v>100.1851851851852</v>
      </c>
      <c r="F39" s="6">
        <f t="shared" si="3"/>
        <v>101.1111111111111</v>
      </c>
      <c r="G39" s="20">
        <v>0</v>
      </c>
      <c r="H39" s="6">
        <f t="shared" si="0"/>
        <v>101.1111111111111</v>
      </c>
      <c r="I39" s="24">
        <f t="shared" si="2"/>
        <v>593.3333333333334</v>
      </c>
    </row>
    <row r="40" spans="1:9" ht="12.75">
      <c r="A40" s="1">
        <f t="shared" si="1"/>
        <v>37174.1875</v>
      </c>
      <c r="B40" s="7">
        <f t="shared" si="4"/>
        <v>98.51851851851853</v>
      </c>
      <c r="C40" s="7">
        <f t="shared" si="3"/>
        <v>98.0246913580247</v>
      </c>
      <c r="D40" s="7">
        <f t="shared" si="3"/>
        <v>99.01234567901234</v>
      </c>
      <c r="E40" s="7">
        <f t="shared" si="3"/>
        <v>100</v>
      </c>
      <c r="F40" s="6">
        <f t="shared" si="3"/>
        <v>100.1851851851852</v>
      </c>
      <c r="G40" s="20">
        <v>0</v>
      </c>
      <c r="H40" s="6">
        <f t="shared" si="0"/>
        <v>100.1851851851852</v>
      </c>
      <c r="I40" s="24">
        <f t="shared" si="2"/>
        <v>598.8888888888888</v>
      </c>
    </row>
    <row r="41" spans="1:9" ht="12.75">
      <c r="A41" s="1">
        <f t="shared" si="1"/>
        <v>37204.625</v>
      </c>
      <c r="B41" s="7">
        <f t="shared" si="4"/>
        <v>99.50617283950616</v>
      </c>
      <c r="C41" s="7">
        <f t="shared" si="3"/>
        <v>98.51851851851853</v>
      </c>
      <c r="D41" s="7">
        <f t="shared" si="3"/>
        <v>98.0246913580247</v>
      </c>
      <c r="E41" s="7">
        <f t="shared" si="3"/>
        <v>99.01234567901234</v>
      </c>
      <c r="F41" s="6">
        <f t="shared" si="3"/>
        <v>100</v>
      </c>
      <c r="G41" s="20">
        <v>0</v>
      </c>
      <c r="H41" s="6">
        <f t="shared" si="0"/>
        <v>100</v>
      </c>
      <c r="I41" s="24">
        <f t="shared" si="2"/>
        <v>600</v>
      </c>
    </row>
    <row r="42" spans="1:9" ht="12.75">
      <c r="A42" s="1">
        <f t="shared" si="1"/>
        <v>37235.0625</v>
      </c>
      <c r="B42" s="7">
        <f t="shared" si="4"/>
        <v>99.93827160493827</v>
      </c>
      <c r="C42" s="7">
        <f t="shared" si="3"/>
        <v>99.50617283950616</v>
      </c>
      <c r="D42" s="7">
        <f t="shared" si="3"/>
        <v>98.51851851851853</v>
      </c>
      <c r="E42" s="7">
        <f t="shared" si="3"/>
        <v>98.0246913580247</v>
      </c>
      <c r="F42" s="6">
        <f t="shared" si="3"/>
        <v>99.01234567901234</v>
      </c>
      <c r="G42" s="20">
        <v>0</v>
      </c>
      <c r="H42" s="6">
        <f t="shared" si="0"/>
        <v>99.01234567901234</v>
      </c>
      <c r="I42" s="24">
        <f t="shared" si="2"/>
        <v>605.925925925926</v>
      </c>
    </row>
    <row r="43" spans="1:9" ht="12.75">
      <c r="A43" s="1">
        <f t="shared" si="1"/>
        <v>37265.5</v>
      </c>
      <c r="B43" s="7">
        <f t="shared" si="4"/>
        <v>100.65843621399178</v>
      </c>
      <c r="C43" s="7">
        <f t="shared" si="3"/>
        <v>99.93827160493827</v>
      </c>
      <c r="D43" s="7">
        <f t="shared" si="3"/>
        <v>99.50617283950616</v>
      </c>
      <c r="E43" s="7">
        <f t="shared" si="3"/>
        <v>98.51851851851853</v>
      </c>
      <c r="F43" s="6">
        <f t="shared" si="3"/>
        <v>98.0246913580247</v>
      </c>
      <c r="G43" s="20">
        <v>0</v>
      </c>
      <c r="H43" s="6">
        <f t="shared" si="0"/>
        <v>98.0246913580247</v>
      </c>
      <c r="I43" s="24">
        <f t="shared" si="2"/>
        <v>611.8518518518518</v>
      </c>
    </row>
    <row r="44" spans="1:9" ht="12.75">
      <c r="A44" s="1">
        <f t="shared" si="1"/>
        <v>37295.9375</v>
      </c>
      <c r="B44" s="7">
        <f t="shared" si="4"/>
        <v>101.64609053497942</v>
      </c>
      <c r="C44" s="7">
        <f t="shared" si="3"/>
        <v>100.65843621399178</v>
      </c>
      <c r="D44" s="7">
        <f t="shared" si="3"/>
        <v>99.93827160493827</v>
      </c>
      <c r="E44" s="7">
        <f t="shared" si="3"/>
        <v>99.50617283950616</v>
      </c>
      <c r="F44" s="6">
        <f t="shared" si="3"/>
        <v>98.51851851851853</v>
      </c>
      <c r="G44" s="20">
        <v>0</v>
      </c>
      <c r="H44" s="6">
        <f t="shared" si="0"/>
        <v>98.51851851851853</v>
      </c>
      <c r="I44" s="24">
        <f t="shared" si="2"/>
        <v>608.8888888888888</v>
      </c>
    </row>
    <row r="45" spans="1:9" ht="12.75">
      <c r="A45" s="1">
        <f t="shared" si="1"/>
        <v>37326.375</v>
      </c>
      <c r="B45" s="7">
        <f t="shared" si="4"/>
        <v>101.64609053497942</v>
      </c>
      <c r="C45" s="7">
        <f t="shared" si="3"/>
        <v>101.64609053497942</v>
      </c>
      <c r="D45" s="7">
        <f t="shared" si="3"/>
        <v>100.65843621399178</v>
      </c>
      <c r="E45" s="7">
        <f t="shared" si="3"/>
        <v>99.93827160493827</v>
      </c>
      <c r="F45" s="6">
        <f t="shared" si="3"/>
        <v>99.50617283950616</v>
      </c>
      <c r="G45" s="20">
        <v>0</v>
      </c>
      <c r="H45" s="6">
        <f t="shared" si="0"/>
        <v>99.50617283950616</v>
      </c>
      <c r="I45" s="24">
        <f t="shared" si="2"/>
        <v>602.962962962963</v>
      </c>
    </row>
    <row r="46" spans="1:9" ht="12.75">
      <c r="A46" s="1">
        <f t="shared" si="1"/>
        <v>37356.8125</v>
      </c>
      <c r="B46" s="7">
        <f t="shared" si="4"/>
        <v>100.8230452674897</v>
      </c>
      <c r="C46" s="7">
        <f t="shared" si="3"/>
        <v>101.64609053497942</v>
      </c>
      <c r="D46" s="7">
        <f t="shared" si="3"/>
        <v>101.64609053497942</v>
      </c>
      <c r="E46" s="7">
        <f t="shared" si="3"/>
        <v>100.65843621399178</v>
      </c>
      <c r="F46" s="6">
        <f t="shared" si="3"/>
        <v>99.93827160493827</v>
      </c>
      <c r="G46" s="20">
        <v>0</v>
      </c>
      <c r="H46" s="6">
        <f t="shared" si="0"/>
        <v>99.93827160493827</v>
      </c>
      <c r="I46" s="24">
        <f t="shared" si="2"/>
        <v>600.3703703703704</v>
      </c>
    </row>
    <row r="47" spans="1:9" ht="12.75">
      <c r="A47" s="1">
        <f t="shared" si="1"/>
        <v>37387.25</v>
      </c>
      <c r="B47" s="7">
        <f t="shared" si="4"/>
        <v>100.20576131687244</v>
      </c>
      <c r="C47" s="7">
        <f t="shared" si="3"/>
        <v>100.8230452674897</v>
      </c>
      <c r="D47" s="7">
        <f t="shared" si="3"/>
        <v>101.64609053497942</v>
      </c>
      <c r="E47" s="7">
        <f t="shared" si="3"/>
        <v>101.64609053497942</v>
      </c>
      <c r="F47" s="6">
        <f t="shared" si="3"/>
        <v>100.65843621399178</v>
      </c>
      <c r="G47" s="20">
        <v>0</v>
      </c>
      <c r="H47" s="6">
        <f t="shared" si="0"/>
        <v>100.65843621399178</v>
      </c>
      <c r="I47" s="24">
        <f t="shared" si="2"/>
        <v>596.0493827160493</v>
      </c>
    </row>
    <row r="48" spans="1:9" ht="12.75">
      <c r="A48" s="1">
        <f t="shared" si="1"/>
        <v>37417.6875</v>
      </c>
      <c r="B48" s="7">
        <f t="shared" si="4"/>
        <v>99.58161865569274</v>
      </c>
      <c r="C48" s="7">
        <f t="shared" si="3"/>
        <v>100.20576131687244</v>
      </c>
      <c r="D48" s="7">
        <f t="shared" si="3"/>
        <v>100.8230452674897</v>
      </c>
      <c r="E48" s="7">
        <f t="shared" si="3"/>
        <v>101.64609053497942</v>
      </c>
      <c r="F48" s="6">
        <f t="shared" si="3"/>
        <v>101.64609053497942</v>
      </c>
      <c r="G48" s="20">
        <v>0</v>
      </c>
      <c r="H48" s="6">
        <f t="shared" si="0"/>
        <v>101.64609053497942</v>
      </c>
      <c r="I48" s="24">
        <f t="shared" si="2"/>
        <v>590.1234567901234</v>
      </c>
    </row>
    <row r="49" spans="1:9" ht="12.75">
      <c r="A49" s="1">
        <f t="shared" si="1"/>
        <v>37448.125</v>
      </c>
      <c r="B49" s="7">
        <f t="shared" si="4"/>
        <v>98.68312757201646</v>
      </c>
      <c r="C49" s="7">
        <f t="shared" si="3"/>
        <v>99.58161865569274</v>
      </c>
      <c r="D49" s="7">
        <f t="shared" si="3"/>
        <v>100.20576131687244</v>
      </c>
      <c r="E49" s="7">
        <f t="shared" si="3"/>
        <v>100.8230452674897</v>
      </c>
      <c r="F49" s="6">
        <f t="shared" si="3"/>
        <v>101.64609053497942</v>
      </c>
      <c r="G49" s="20">
        <v>0</v>
      </c>
      <c r="H49" s="6">
        <f t="shared" si="0"/>
        <v>101.64609053497942</v>
      </c>
      <c r="I49" s="24">
        <f t="shared" si="2"/>
        <v>590.1234567901234</v>
      </c>
    </row>
    <row r="50" spans="1:9" ht="12.75">
      <c r="A50" s="1">
        <f t="shared" si="1"/>
        <v>37478.5625</v>
      </c>
      <c r="B50" s="7">
        <f t="shared" si="4"/>
        <v>98.35390946502058</v>
      </c>
      <c r="C50" s="7">
        <f t="shared" si="3"/>
        <v>98.68312757201646</v>
      </c>
      <c r="D50" s="7">
        <f t="shared" si="3"/>
        <v>99.58161865569274</v>
      </c>
      <c r="E50" s="7">
        <f t="shared" si="3"/>
        <v>100.20576131687244</v>
      </c>
      <c r="F50" s="6">
        <f t="shared" si="3"/>
        <v>100.8230452674897</v>
      </c>
      <c r="G50" s="20">
        <v>0</v>
      </c>
      <c r="H50" s="6">
        <f t="shared" si="0"/>
        <v>100.8230452674897</v>
      </c>
      <c r="I50" s="24">
        <f t="shared" si="2"/>
        <v>595.0617283950618</v>
      </c>
    </row>
    <row r="51" spans="1:9" ht="12.75">
      <c r="A51" s="1">
        <f t="shared" si="1"/>
        <v>37509</v>
      </c>
      <c r="B51" s="7">
        <f t="shared" si="4"/>
        <v>98.90260631001372</v>
      </c>
      <c r="C51" s="7">
        <f t="shared" si="3"/>
        <v>98.35390946502058</v>
      </c>
      <c r="D51" s="7">
        <f t="shared" si="3"/>
        <v>98.68312757201646</v>
      </c>
      <c r="E51" s="7">
        <f t="shared" si="3"/>
        <v>99.58161865569274</v>
      </c>
      <c r="F51" s="6">
        <f t="shared" si="3"/>
        <v>100.20576131687244</v>
      </c>
      <c r="G51" s="20">
        <v>0</v>
      </c>
      <c r="H51" s="6">
        <f t="shared" si="0"/>
        <v>100.20576131687244</v>
      </c>
      <c r="I51" s="24">
        <f t="shared" si="2"/>
        <v>598.7654320987654</v>
      </c>
    </row>
    <row r="52" spans="1:9" ht="12.75">
      <c r="A52" s="1">
        <f t="shared" si="1"/>
        <v>37539.4375</v>
      </c>
      <c r="B52" s="7">
        <f t="shared" si="4"/>
        <v>99.58847736625513</v>
      </c>
      <c r="C52" s="7">
        <f t="shared" si="3"/>
        <v>98.90260631001372</v>
      </c>
      <c r="D52" s="7">
        <f t="shared" si="3"/>
        <v>98.35390946502058</v>
      </c>
      <c r="E52" s="7">
        <f t="shared" si="3"/>
        <v>98.68312757201646</v>
      </c>
      <c r="F52" s="6">
        <f t="shared" si="3"/>
        <v>99.58161865569274</v>
      </c>
      <c r="G52" s="20">
        <v>0</v>
      </c>
      <c r="H52" s="6">
        <f t="shared" si="0"/>
        <v>99.58161865569274</v>
      </c>
      <c r="I52" s="24">
        <f t="shared" si="2"/>
        <v>602.5102880658436</v>
      </c>
    </row>
    <row r="53" spans="1:9" ht="12.75">
      <c r="A53" s="1">
        <f t="shared" si="1"/>
        <v>37569.875</v>
      </c>
      <c r="B53" s="7">
        <f t="shared" si="4"/>
        <v>100.2103337905807</v>
      </c>
      <c r="C53" s="7">
        <f t="shared" si="3"/>
        <v>99.58847736625513</v>
      </c>
      <c r="D53" s="7">
        <f t="shared" si="3"/>
        <v>98.90260631001372</v>
      </c>
      <c r="E53" s="7">
        <f t="shared" si="3"/>
        <v>98.35390946502058</v>
      </c>
      <c r="F53" s="6">
        <f t="shared" si="3"/>
        <v>98.68312757201646</v>
      </c>
      <c r="G53" s="20">
        <v>0</v>
      </c>
      <c r="H53" s="6">
        <f t="shared" si="0"/>
        <v>98.68312757201646</v>
      </c>
      <c r="I53" s="24">
        <f t="shared" si="2"/>
        <v>607.9012345679013</v>
      </c>
    </row>
    <row r="54" spans="1:9" ht="12.75">
      <c r="A54" s="1">
        <f t="shared" si="1"/>
        <v>37600.3125</v>
      </c>
      <c r="B54" s="7">
        <f t="shared" si="4"/>
        <v>101.01737540009145</v>
      </c>
      <c r="C54" s="7">
        <f t="shared" si="3"/>
        <v>100.2103337905807</v>
      </c>
      <c r="D54" s="7">
        <f t="shared" si="3"/>
        <v>99.58847736625513</v>
      </c>
      <c r="E54" s="7">
        <f t="shared" si="3"/>
        <v>98.90260631001372</v>
      </c>
      <c r="F54" s="6">
        <f t="shared" si="3"/>
        <v>98.35390946502058</v>
      </c>
      <c r="G54" s="20">
        <v>0</v>
      </c>
      <c r="H54" s="6">
        <f t="shared" si="0"/>
        <v>98.35390946502058</v>
      </c>
      <c r="I54" s="24">
        <f t="shared" si="2"/>
        <v>609.8765432098766</v>
      </c>
    </row>
    <row r="55" spans="1:9" ht="12.75">
      <c r="A55" s="1">
        <f t="shared" si="1"/>
        <v>37630.75</v>
      </c>
      <c r="B55" s="7">
        <f t="shared" si="4"/>
        <v>101.5363511659808</v>
      </c>
      <c r="C55" s="7">
        <f t="shared" si="3"/>
        <v>101.01737540009145</v>
      </c>
      <c r="D55" s="7">
        <f t="shared" si="3"/>
        <v>100.2103337905807</v>
      </c>
      <c r="E55" s="7">
        <f t="shared" si="3"/>
        <v>99.58847736625513</v>
      </c>
      <c r="F55" s="6">
        <f t="shared" si="3"/>
        <v>98.90260631001372</v>
      </c>
      <c r="G55" s="20">
        <v>0</v>
      </c>
      <c r="H55" s="6">
        <f t="shared" si="0"/>
        <v>98.90260631001372</v>
      </c>
      <c r="I55" s="24">
        <f t="shared" si="2"/>
        <v>606.5843621399176</v>
      </c>
    </row>
    <row r="56" spans="1:9" ht="12.75">
      <c r="A56" s="1">
        <f t="shared" si="1"/>
        <v>37661.1875</v>
      </c>
      <c r="B56" s="7">
        <f aca="true" t="shared" si="5" ref="B56:B72">((2*I55+I54)/3)/$C$9</f>
        <v>101.28029263831733</v>
      </c>
      <c r="C56" s="7">
        <f aca="true" t="shared" si="6" ref="C56:C72">B55</f>
        <v>101.5363511659808</v>
      </c>
      <c r="D56" s="7">
        <f aca="true" t="shared" si="7" ref="D56:D72">C55</f>
        <v>101.01737540009145</v>
      </c>
      <c r="E56" s="7">
        <f aca="true" t="shared" si="8" ref="E56:E72">D55</f>
        <v>100.2103337905807</v>
      </c>
      <c r="F56" s="6">
        <f aca="true" t="shared" si="9" ref="F56:F72">E55</f>
        <v>99.58847736625513</v>
      </c>
      <c r="G56" s="20">
        <v>0</v>
      </c>
      <c r="H56" s="6">
        <f aca="true" t="shared" si="10" ref="H56:H72">F56-G56</f>
        <v>99.58847736625513</v>
      </c>
      <c r="I56" s="24">
        <f aca="true" t="shared" si="11" ref="I56:I72">-($C$8/$C$7)*H56+$C$8</f>
        <v>602.4691358024692</v>
      </c>
    </row>
    <row r="57" spans="1:9" ht="12.75">
      <c r="A57" s="1">
        <f t="shared" si="1"/>
        <v>37691.625</v>
      </c>
      <c r="B57" s="7">
        <f t="shared" si="5"/>
        <v>100.64014631915866</v>
      </c>
      <c r="C57" s="7">
        <f t="shared" si="6"/>
        <v>101.28029263831733</v>
      </c>
      <c r="D57" s="7">
        <f t="shared" si="7"/>
        <v>101.5363511659808</v>
      </c>
      <c r="E57" s="7">
        <f t="shared" si="8"/>
        <v>101.01737540009145</v>
      </c>
      <c r="F57" s="6">
        <f t="shared" si="9"/>
        <v>100.2103337905807</v>
      </c>
      <c r="G57" s="20">
        <v>0</v>
      </c>
      <c r="H57" s="6">
        <f t="shared" si="10"/>
        <v>100.2103337905807</v>
      </c>
      <c r="I57" s="24">
        <f t="shared" si="11"/>
        <v>598.7379972565158</v>
      </c>
    </row>
    <row r="58" spans="1:9" ht="12.75">
      <c r="A58" s="1">
        <f t="shared" si="1"/>
        <v>37722.0625</v>
      </c>
      <c r="B58" s="7">
        <f t="shared" si="5"/>
        <v>99.99695168419447</v>
      </c>
      <c r="C58" s="7">
        <f t="shared" si="6"/>
        <v>100.64014631915866</v>
      </c>
      <c r="D58" s="7">
        <f t="shared" si="7"/>
        <v>101.28029263831733</v>
      </c>
      <c r="E58" s="7">
        <f t="shared" si="8"/>
        <v>101.5363511659808</v>
      </c>
      <c r="F58" s="6">
        <f t="shared" si="9"/>
        <v>101.01737540009145</v>
      </c>
      <c r="G58" s="20">
        <v>0</v>
      </c>
      <c r="H58" s="6">
        <f t="shared" si="10"/>
        <v>101.01737540009145</v>
      </c>
      <c r="I58" s="24">
        <f t="shared" si="11"/>
        <v>593.8957475994513</v>
      </c>
    </row>
    <row r="59" spans="1:9" ht="12.75">
      <c r="A59" s="1">
        <f t="shared" si="1"/>
        <v>37752.5</v>
      </c>
      <c r="B59" s="7">
        <f t="shared" si="5"/>
        <v>99.25163846974546</v>
      </c>
      <c r="C59" s="7">
        <f t="shared" si="6"/>
        <v>99.99695168419447</v>
      </c>
      <c r="D59" s="7">
        <f t="shared" si="7"/>
        <v>100.64014631915866</v>
      </c>
      <c r="E59" s="7">
        <f t="shared" si="8"/>
        <v>101.28029263831733</v>
      </c>
      <c r="F59" s="6">
        <f t="shared" si="9"/>
        <v>101.5363511659808</v>
      </c>
      <c r="G59" s="20">
        <v>0</v>
      </c>
      <c r="H59" s="6">
        <f t="shared" si="10"/>
        <v>101.5363511659808</v>
      </c>
      <c r="I59" s="24">
        <f t="shared" si="11"/>
        <v>590.7818930041152</v>
      </c>
    </row>
    <row r="60" spans="1:9" ht="12.75">
      <c r="A60" s="1">
        <f t="shared" si="1"/>
        <v>37782.9375</v>
      </c>
      <c r="B60" s="7">
        <f t="shared" si="5"/>
        <v>98.63664075598233</v>
      </c>
      <c r="C60" s="7">
        <f t="shared" si="6"/>
        <v>99.25163846974546</v>
      </c>
      <c r="D60" s="7">
        <f t="shared" si="7"/>
        <v>99.99695168419447</v>
      </c>
      <c r="E60" s="7">
        <f t="shared" si="8"/>
        <v>100.64014631915866</v>
      </c>
      <c r="F60" s="6">
        <f t="shared" si="9"/>
        <v>101.28029263831733</v>
      </c>
      <c r="G60" s="20">
        <v>0</v>
      </c>
      <c r="H60" s="6">
        <f t="shared" si="10"/>
        <v>101.28029263831733</v>
      </c>
      <c r="I60" s="24">
        <f t="shared" si="11"/>
        <v>592.318244170096</v>
      </c>
    </row>
    <row r="61" spans="1:9" ht="12.75">
      <c r="A61" s="1">
        <f t="shared" si="1"/>
        <v>37813.375</v>
      </c>
      <c r="B61" s="7">
        <f t="shared" si="5"/>
        <v>98.63435451912818</v>
      </c>
      <c r="C61" s="7">
        <f t="shared" si="6"/>
        <v>98.63664075598233</v>
      </c>
      <c r="D61" s="7">
        <f t="shared" si="7"/>
        <v>99.25163846974546</v>
      </c>
      <c r="E61" s="7">
        <f t="shared" si="8"/>
        <v>99.99695168419447</v>
      </c>
      <c r="F61" s="6">
        <f t="shared" si="9"/>
        <v>100.64014631915866</v>
      </c>
      <c r="G61" s="20">
        <v>0</v>
      </c>
      <c r="H61" s="6">
        <f t="shared" si="10"/>
        <v>100.64014631915866</v>
      </c>
      <c r="I61" s="24">
        <f t="shared" si="11"/>
        <v>596.159122085048</v>
      </c>
    </row>
    <row r="62" spans="1:9" ht="12.75">
      <c r="A62" s="1">
        <f t="shared" si="1"/>
        <v>37843.8125</v>
      </c>
      <c r="B62" s="7">
        <f t="shared" si="5"/>
        <v>99.14647157445512</v>
      </c>
      <c r="C62" s="7">
        <f t="shared" si="6"/>
        <v>98.63435451912818</v>
      </c>
      <c r="D62" s="7">
        <f t="shared" si="7"/>
        <v>98.63664075598233</v>
      </c>
      <c r="E62" s="7">
        <f t="shared" si="8"/>
        <v>99.25163846974546</v>
      </c>
      <c r="F62" s="6">
        <f t="shared" si="9"/>
        <v>99.99695168419447</v>
      </c>
      <c r="G62" s="20">
        <v>0</v>
      </c>
      <c r="H62" s="6">
        <f t="shared" si="10"/>
        <v>99.99695168419447</v>
      </c>
      <c r="I62" s="24">
        <f t="shared" si="11"/>
        <v>600.0182898948332</v>
      </c>
    </row>
    <row r="63" spans="1:9" ht="12.75">
      <c r="A63" s="1">
        <f t="shared" si="1"/>
        <v>37874.25</v>
      </c>
      <c r="B63" s="7">
        <f t="shared" si="5"/>
        <v>99.7886501041508</v>
      </c>
      <c r="C63" s="7">
        <f t="shared" si="6"/>
        <v>99.14647157445512</v>
      </c>
      <c r="D63" s="7">
        <f t="shared" si="7"/>
        <v>98.63435451912818</v>
      </c>
      <c r="E63" s="7">
        <f t="shared" si="8"/>
        <v>98.63664075598233</v>
      </c>
      <c r="F63" s="6">
        <f t="shared" si="9"/>
        <v>99.25163846974546</v>
      </c>
      <c r="G63" s="20">
        <v>0</v>
      </c>
      <c r="H63" s="6">
        <f t="shared" si="10"/>
        <v>99.25163846974546</v>
      </c>
      <c r="I63" s="24">
        <f t="shared" si="11"/>
        <v>604.4901691815272</v>
      </c>
    </row>
    <row r="64" spans="1:9" ht="12.75">
      <c r="A64" s="1">
        <f t="shared" si="1"/>
        <v>37904.6875</v>
      </c>
      <c r="B64" s="7">
        <f t="shared" si="5"/>
        <v>100.49992379210487</v>
      </c>
      <c r="C64" s="7">
        <f t="shared" si="6"/>
        <v>99.7886501041508</v>
      </c>
      <c r="D64" s="7">
        <f t="shared" si="7"/>
        <v>99.14647157445512</v>
      </c>
      <c r="E64" s="7">
        <f t="shared" si="8"/>
        <v>98.63435451912818</v>
      </c>
      <c r="F64" s="6">
        <f t="shared" si="9"/>
        <v>98.63664075598233</v>
      </c>
      <c r="G64" s="20">
        <v>0</v>
      </c>
      <c r="H64" s="6">
        <f t="shared" si="10"/>
        <v>98.63664075598233</v>
      </c>
      <c r="I64" s="24">
        <f t="shared" si="11"/>
        <v>608.1801554641061</v>
      </c>
    </row>
    <row r="65" spans="1:9" ht="12.75">
      <c r="A65" s="1">
        <f t="shared" si="1"/>
        <v>37935.125</v>
      </c>
      <c r="B65" s="7">
        <f t="shared" si="5"/>
        <v>101.15836000609663</v>
      </c>
      <c r="C65" s="7">
        <f t="shared" si="6"/>
        <v>100.49992379210487</v>
      </c>
      <c r="D65" s="7">
        <f t="shared" si="7"/>
        <v>99.7886501041508</v>
      </c>
      <c r="E65" s="7">
        <f t="shared" si="8"/>
        <v>99.14647157445512</v>
      </c>
      <c r="F65" s="6">
        <f t="shared" si="9"/>
        <v>98.63435451912818</v>
      </c>
      <c r="G65" s="20">
        <v>0</v>
      </c>
      <c r="H65" s="6">
        <f t="shared" si="10"/>
        <v>98.63435451912818</v>
      </c>
      <c r="I65" s="24">
        <f t="shared" si="11"/>
        <v>608.1938728852309</v>
      </c>
    </row>
    <row r="66" spans="1:9" ht="12.75">
      <c r="A66" s="1">
        <f t="shared" si="1"/>
        <v>37965.5625</v>
      </c>
      <c r="B66" s="7">
        <f t="shared" si="5"/>
        <v>101.36488340192044</v>
      </c>
      <c r="C66" s="7">
        <f t="shared" si="6"/>
        <v>101.15836000609663</v>
      </c>
      <c r="D66" s="7">
        <f t="shared" si="7"/>
        <v>100.49992379210487</v>
      </c>
      <c r="E66" s="7">
        <f t="shared" si="8"/>
        <v>99.7886501041508</v>
      </c>
      <c r="F66" s="6">
        <f t="shared" si="9"/>
        <v>99.14647157445512</v>
      </c>
      <c r="G66" s="20">
        <v>0</v>
      </c>
      <c r="H66" s="6">
        <f t="shared" si="10"/>
        <v>99.14647157445512</v>
      </c>
      <c r="I66" s="24">
        <f t="shared" si="11"/>
        <v>605.1211705532693</v>
      </c>
    </row>
    <row r="67" spans="1:9" ht="12.75">
      <c r="A67" s="1">
        <f t="shared" si="1"/>
        <v>37996</v>
      </c>
      <c r="B67" s="7">
        <f t="shared" si="5"/>
        <v>101.02423411065386</v>
      </c>
      <c r="C67" s="7">
        <f t="shared" si="6"/>
        <v>101.36488340192044</v>
      </c>
      <c r="D67" s="7">
        <f t="shared" si="7"/>
        <v>101.15836000609663</v>
      </c>
      <c r="E67" s="7">
        <f t="shared" si="8"/>
        <v>100.49992379210487</v>
      </c>
      <c r="F67" s="6">
        <f t="shared" si="9"/>
        <v>99.7886501041508</v>
      </c>
      <c r="G67" s="20">
        <v>0</v>
      </c>
      <c r="H67" s="6">
        <f t="shared" si="10"/>
        <v>99.7886501041508</v>
      </c>
      <c r="I67" s="24">
        <f t="shared" si="11"/>
        <v>601.2680993750952</v>
      </c>
    </row>
    <row r="68" spans="1:9" ht="12.75">
      <c r="A68" s="1">
        <f t="shared" si="1"/>
        <v>38026.4375</v>
      </c>
      <c r="B68" s="7">
        <f t="shared" si="5"/>
        <v>100.42540940574776</v>
      </c>
      <c r="C68" s="7">
        <f t="shared" si="6"/>
        <v>101.02423411065386</v>
      </c>
      <c r="D68" s="7">
        <f t="shared" si="7"/>
        <v>101.36488340192044</v>
      </c>
      <c r="E68" s="7">
        <f t="shared" si="8"/>
        <v>101.15836000609663</v>
      </c>
      <c r="F68" s="6">
        <f t="shared" si="9"/>
        <v>100.49992379210487</v>
      </c>
      <c r="G68" s="20">
        <v>0</v>
      </c>
      <c r="H68" s="6">
        <f t="shared" si="10"/>
        <v>100.49992379210487</v>
      </c>
      <c r="I68" s="24">
        <f t="shared" si="11"/>
        <v>597.0004572473708</v>
      </c>
    </row>
    <row r="69" spans="1:9" ht="12.75">
      <c r="A69" s="1">
        <f t="shared" si="1"/>
        <v>38056.875</v>
      </c>
      <c r="B69" s="7">
        <f t="shared" si="5"/>
        <v>99.73716743721315</v>
      </c>
      <c r="C69" s="7">
        <f t="shared" si="6"/>
        <v>100.42540940574776</v>
      </c>
      <c r="D69" s="7">
        <f t="shared" si="7"/>
        <v>101.02423411065386</v>
      </c>
      <c r="E69" s="7">
        <f t="shared" si="8"/>
        <v>101.36488340192044</v>
      </c>
      <c r="F69" s="6">
        <f t="shared" si="9"/>
        <v>101.15836000609663</v>
      </c>
      <c r="G69" s="20">
        <v>0</v>
      </c>
      <c r="H69" s="6">
        <f t="shared" si="10"/>
        <v>101.15836000609663</v>
      </c>
      <c r="I69" s="24">
        <f t="shared" si="11"/>
        <v>593.0498399634203</v>
      </c>
    </row>
    <row r="70" spans="1:9" ht="12.75">
      <c r="A70" s="1">
        <f t="shared" si="1"/>
        <v>38087.3125</v>
      </c>
      <c r="B70" s="7">
        <f t="shared" si="5"/>
        <v>99.06111873190063</v>
      </c>
      <c r="C70" s="7">
        <f t="shared" si="6"/>
        <v>99.73716743721315</v>
      </c>
      <c r="D70" s="7">
        <f t="shared" si="7"/>
        <v>100.42540940574776</v>
      </c>
      <c r="E70" s="7">
        <f t="shared" si="8"/>
        <v>101.02423411065386</v>
      </c>
      <c r="F70" s="6">
        <f t="shared" si="9"/>
        <v>101.36488340192044</v>
      </c>
      <c r="G70" s="20">
        <v>0</v>
      </c>
      <c r="H70" s="6">
        <f t="shared" si="10"/>
        <v>101.36488340192044</v>
      </c>
      <c r="I70" s="24">
        <f t="shared" si="11"/>
        <v>591.8106995884774</v>
      </c>
    </row>
    <row r="71" spans="1:9" ht="12.75">
      <c r="A71" s="1">
        <f t="shared" si="1"/>
        <v>38117.75</v>
      </c>
      <c r="B71" s="7">
        <f t="shared" si="5"/>
        <v>98.70395773002083</v>
      </c>
      <c r="C71" s="7">
        <f t="shared" si="6"/>
        <v>99.06111873190063</v>
      </c>
      <c r="D71" s="7">
        <f t="shared" si="7"/>
        <v>99.73716743721315</v>
      </c>
      <c r="E71" s="7">
        <f t="shared" si="8"/>
        <v>100.42540940574776</v>
      </c>
      <c r="F71" s="6">
        <f t="shared" si="9"/>
        <v>101.02423411065386</v>
      </c>
      <c r="G71" s="20">
        <v>0</v>
      </c>
      <c r="H71" s="6">
        <f t="shared" si="10"/>
        <v>101.02423411065386</v>
      </c>
      <c r="I71" s="24">
        <f t="shared" si="11"/>
        <v>593.8545953360768</v>
      </c>
    </row>
    <row r="72" spans="1:9" ht="12.75">
      <c r="A72" s="1">
        <f t="shared" si="1"/>
        <v>38148.1875</v>
      </c>
      <c r="B72" s="7">
        <f t="shared" si="5"/>
        <v>98.86221612559062</v>
      </c>
      <c r="C72" s="7">
        <f t="shared" si="6"/>
        <v>98.70395773002083</v>
      </c>
      <c r="D72" s="7">
        <f t="shared" si="7"/>
        <v>99.06111873190063</v>
      </c>
      <c r="E72" s="7">
        <f t="shared" si="8"/>
        <v>99.73716743721315</v>
      </c>
      <c r="F72" s="6">
        <f t="shared" si="9"/>
        <v>100.42540940574776</v>
      </c>
      <c r="G72" s="20">
        <v>0</v>
      </c>
      <c r="H72" s="6">
        <f t="shared" si="10"/>
        <v>100.42540940574776</v>
      </c>
      <c r="I72" s="24">
        <f t="shared" si="11"/>
        <v>597.4475435655135</v>
      </c>
    </row>
    <row r="73" spans="1:7" ht="12.75">
      <c r="A73" s="1"/>
      <c r="G73" s="20"/>
    </row>
    <row r="74" spans="1:7" ht="12.75">
      <c r="A74" s="1"/>
      <c r="G74" s="20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5"/>
  <sheetViews>
    <sheetView tabSelected="1" zoomScalePageLayoutView="0" workbookViewId="0" topLeftCell="A13">
      <selection activeCell="F27" sqref="F27"/>
    </sheetView>
  </sheetViews>
  <sheetFormatPr defaultColWidth="11.421875" defaultRowHeight="12.75"/>
  <cols>
    <col min="1" max="1" width="10.8515625" style="0" customWidth="1"/>
    <col min="2" max="2" width="10.57421875" style="0" customWidth="1"/>
    <col min="3" max="5" width="9.140625" style="0" customWidth="1"/>
    <col min="6" max="6" width="12.8515625" style="0" customWidth="1"/>
    <col min="7" max="7" width="6.57421875" style="0" customWidth="1"/>
    <col min="11" max="11" width="9.7109375" style="0" customWidth="1"/>
  </cols>
  <sheetData>
    <row r="1" spans="1:7" ht="15.75">
      <c r="A1" s="14" t="s">
        <v>29</v>
      </c>
      <c r="G1" s="3"/>
    </row>
    <row r="2" ht="12.75">
      <c r="A2" s="2" t="s">
        <v>11</v>
      </c>
    </row>
    <row r="3" ht="12.75">
      <c r="A3" s="2" t="s">
        <v>17</v>
      </c>
    </row>
    <row r="4" ht="12.75">
      <c r="A4" s="2" t="s">
        <v>16</v>
      </c>
    </row>
    <row r="5" spans="2:10" ht="12.75">
      <c r="B5" t="s">
        <v>0</v>
      </c>
      <c r="C5" s="18">
        <v>36535</v>
      </c>
      <c r="D5" s="15"/>
      <c r="E5" s="15"/>
      <c r="F5" s="15"/>
      <c r="J5" t="s">
        <v>30</v>
      </c>
    </row>
    <row r="6" spans="2:11" ht="12.75">
      <c r="B6" t="s">
        <v>4</v>
      </c>
      <c r="C6" s="19">
        <v>1</v>
      </c>
      <c r="D6" t="s">
        <v>2</v>
      </c>
      <c r="J6" t="s">
        <v>31</v>
      </c>
      <c r="K6">
        <f>pmax*f0*Smax/(f0*Smax+pmax)</f>
        <v>607.4074074074074</v>
      </c>
    </row>
    <row r="7" spans="1:11" ht="12.75">
      <c r="A7" s="9"/>
      <c r="B7" s="22" t="s">
        <v>28</v>
      </c>
      <c r="C7" s="19">
        <v>205</v>
      </c>
      <c r="D7" s="9" t="s">
        <v>26</v>
      </c>
      <c r="E7" s="9"/>
      <c r="F7" s="9"/>
      <c r="G7" s="9"/>
      <c r="H7" s="9"/>
      <c r="I7" s="9"/>
      <c r="J7" s="9"/>
      <c r="K7" s="9"/>
    </row>
    <row r="8" spans="1:11" ht="12.75">
      <c r="A8" s="9"/>
      <c r="B8" s="22" t="s">
        <v>25</v>
      </c>
      <c r="C8" s="19">
        <v>1200</v>
      </c>
      <c r="D8" s="9" t="s">
        <v>27</v>
      </c>
      <c r="E8" s="9"/>
      <c r="F8" s="9"/>
      <c r="G8" s="9"/>
      <c r="H8" s="9"/>
      <c r="I8" s="9"/>
      <c r="J8" s="9" t="s">
        <v>33</v>
      </c>
      <c r="K8" s="9">
        <v>0.6</v>
      </c>
    </row>
    <row r="9" spans="1:11" ht="12.75">
      <c r="A9" s="9"/>
      <c r="B9" s="9" t="s">
        <v>23</v>
      </c>
      <c r="C9" s="20">
        <v>6</v>
      </c>
      <c r="D9" s="9" t="s">
        <v>24</v>
      </c>
      <c r="E9" s="9"/>
      <c r="F9" s="9"/>
      <c r="G9" s="9"/>
      <c r="H9" s="9"/>
      <c r="I9" s="9"/>
      <c r="J9" s="8" t="s">
        <v>34</v>
      </c>
      <c r="K9" s="9">
        <v>0.4</v>
      </c>
    </row>
    <row r="10" spans="1:11" ht="12.75">
      <c r="A10" s="9"/>
      <c r="B10" s="9" t="s">
        <v>5</v>
      </c>
      <c r="C10" s="21">
        <v>600</v>
      </c>
      <c r="D10" s="9" t="s">
        <v>12</v>
      </c>
      <c r="E10" s="9"/>
      <c r="F10" s="9"/>
      <c r="G10" s="9"/>
      <c r="H10" s="9"/>
      <c r="I10" s="9"/>
      <c r="J10" s="9"/>
      <c r="K10" s="9"/>
    </row>
    <row r="11" spans="2:9" ht="12.75">
      <c r="B11" s="8" t="s">
        <v>9</v>
      </c>
      <c r="C11" s="10" t="s">
        <v>22</v>
      </c>
      <c r="D11" s="10"/>
      <c r="E11" s="10"/>
      <c r="F11" s="10"/>
      <c r="G11" s="9"/>
      <c r="H11" s="9"/>
      <c r="I11" s="9"/>
    </row>
    <row r="12" ht="12.75">
      <c r="B12" t="s">
        <v>21</v>
      </c>
    </row>
    <row r="13" ht="12.75">
      <c r="A13" s="2" t="s">
        <v>3</v>
      </c>
    </row>
    <row r="14" ht="12.75">
      <c r="A14" t="s">
        <v>20</v>
      </c>
    </row>
    <row r="15" ht="12.75">
      <c r="A15" t="s">
        <v>18</v>
      </c>
    </row>
    <row r="16" ht="12.75">
      <c r="A16" t="s">
        <v>19</v>
      </c>
    </row>
    <row r="17" spans="1:10" s="12" customFormat="1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1" s="5" customFormat="1" ht="26.25" thickBot="1">
      <c r="A18" s="4" t="s">
        <v>1</v>
      </c>
      <c r="B18" s="11" t="s">
        <v>10</v>
      </c>
      <c r="C18" s="11" t="s">
        <v>14</v>
      </c>
      <c r="D18" s="11" t="s">
        <v>13</v>
      </c>
      <c r="E18" s="11" t="s">
        <v>15</v>
      </c>
      <c r="F18" s="11" t="s">
        <v>6</v>
      </c>
      <c r="G18" s="11" t="s">
        <v>7</v>
      </c>
      <c r="H18" s="11" t="s">
        <v>8</v>
      </c>
      <c r="I18" s="11" t="s">
        <v>9</v>
      </c>
      <c r="K18" s="5" t="s">
        <v>32</v>
      </c>
    </row>
    <row r="19" spans="1:9" ht="12.75">
      <c r="A19" s="1">
        <f>C5</f>
        <v>36535</v>
      </c>
      <c r="B19" s="16">
        <f>$C$10/$C$9</f>
        <v>100</v>
      </c>
      <c r="C19" s="7">
        <v>100</v>
      </c>
      <c r="D19" s="7">
        <v>100</v>
      </c>
      <c r="E19" s="7">
        <v>100</v>
      </c>
      <c r="F19" s="17">
        <v>100</v>
      </c>
      <c r="G19" s="20">
        <v>0</v>
      </c>
      <c r="H19" s="6">
        <f aca="true" t="shared" si="0" ref="H19:H72">F19-G19</f>
        <v>100</v>
      </c>
      <c r="I19" s="23">
        <f>-($C$8/$C$7)*H19+$C$8</f>
        <v>614.6341463414634</v>
      </c>
    </row>
    <row r="20" spans="1:11" ht="12.75">
      <c r="A20" s="1">
        <f aca="true" t="shared" si="1" ref="A20:A83">A19+365.25/12*$C$6</f>
        <v>36565.4375</v>
      </c>
      <c r="B20" s="16">
        <f>I19/$C$9</f>
        <v>102.4390243902439</v>
      </c>
      <c r="C20" s="7">
        <f>B19</f>
        <v>100</v>
      </c>
      <c r="D20" s="7">
        <f>C19</f>
        <v>100</v>
      </c>
      <c r="E20" s="7">
        <f>D19</f>
        <v>100</v>
      </c>
      <c r="F20" s="6">
        <f>E19</f>
        <v>100</v>
      </c>
      <c r="G20" s="20">
        <v>0</v>
      </c>
      <c r="H20" s="6">
        <f t="shared" si="0"/>
        <v>100</v>
      </c>
      <c r="I20" s="24">
        <f aca="true" t="shared" si="2" ref="I20:I72">-($C$8/$C$7)*H20+$C$8</f>
        <v>614.6341463414634</v>
      </c>
      <c r="J20">
        <f>IF(AND(I20&gt;p0,I19&lt;p0),1,"")</f>
      </c>
      <c r="K20">
        <f>I20-I19</f>
        <v>0</v>
      </c>
    </row>
    <row r="21" spans="1:11" ht="12.75">
      <c r="A21" s="1">
        <f t="shared" si="1"/>
        <v>36595.875</v>
      </c>
      <c r="B21" s="7">
        <f>((c_1m*I20+c_2m*I19))/$C$9</f>
        <v>102.4390243902439</v>
      </c>
      <c r="C21" s="7">
        <f aca="true" t="shared" si="3" ref="C21:F55">B20</f>
        <v>102.4390243902439</v>
      </c>
      <c r="D21" s="7">
        <f t="shared" si="3"/>
        <v>100</v>
      </c>
      <c r="E21" s="7">
        <f t="shared" si="3"/>
        <v>100</v>
      </c>
      <c r="F21" s="6">
        <f>E20</f>
        <v>100</v>
      </c>
      <c r="G21" s="20">
        <v>0</v>
      </c>
      <c r="H21" s="6">
        <f t="shared" si="0"/>
        <v>100</v>
      </c>
      <c r="I21" s="24">
        <f t="shared" si="2"/>
        <v>614.6341463414634</v>
      </c>
      <c r="J21">
        <f>IF(AND(I21&gt;p0,I20&lt;p0),1,"")</f>
      </c>
      <c r="K21">
        <f aca="true" t="shared" si="4" ref="K21:K84">I21-I20</f>
        <v>0</v>
      </c>
    </row>
    <row r="22" spans="1:11" ht="12.75">
      <c r="A22" s="1">
        <f t="shared" si="1"/>
        <v>36626.3125</v>
      </c>
      <c r="B22" s="7">
        <f>((c_1m*I21+c_2m*I20))/$C$9</f>
        <v>102.4390243902439</v>
      </c>
      <c r="C22" s="7">
        <f t="shared" si="3"/>
        <v>102.4390243902439</v>
      </c>
      <c r="D22" s="7">
        <f t="shared" si="3"/>
        <v>102.4390243902439</v>
      </c>
      <c r="E22" s="7">
        <f t="shared" si="3"/>
        <v>100</v>
      </c>
      <c r="F22" s="6">
        <f>E21</f>
        <v>100</v>
      </c>
      <c r="G22" s="20">
        <v>5</v>
      </c>
      <c r="H22" s="6">
        <f t="shared" si="0"/>
        <v>95</v>
      </c>
      <c r="I22" s="24">
        <f t="shared" si="2"/>
        <v>643.9024390243902</v>
      </c>
      <c r="J22">
        <f>IF(AND(I22&gt;p0,I21&lt;p0),1,"")</f>
      </c>
      <c r="K22">
        <f t="shared" si="4"/>
        <v>29.268292682926813</v>
      </c>
    </row>
    <row r="23" spans="1:12" ht="12.75">
      <c r="A23" s="1">
        <f t="shared" si="1"/>
        <v>36656.75</v>
      </c>
      <c r="B23" s="7">
        <f>((c_1m*I22+c_2m*I21))/$C$9</f>
        <v>105.3658536585366</v>
      </c>
      <c r="C23" s="7">
        <f t="shared" si="3"/>
        <v>102.4390243902439</v>
      </c>
      <c r="D23" s="7">
        <f t="shared" si="3"/>
        <v>102.4390243902439</v>
      </c>
      <c r="E23" s="7">
        <f t="shared" si="3"/>
        <v>102.4390243902439</v>
      </c>
      <c r="F23" s="6">
        <f>E19</f>
        <v>100</v>
      </c>
      <c r="G23" s="20">
        <v>0</v>
      </c>
      <c r="H23" s="6">
        <f t="shared" si="0"/>
        <v>100</v>
      </c>
      <c r="I23" s="24">
        <f t="shared" si="2"/>
        <v>614.6341463414634</v>
      </c>
      <c r="J23">
        <f>IF(AND(I23&gt;p0,I22&lt;p0),1,"")</f>
      </c>
      <c r="K23">
        <f t="shared" si="4"/>
        <v>-29.268292682926813</v>
      </c>
      <c r="L23">
        <f>-1/f0/Smax*(2*K19+1*K20)/3</f>
        <v>0</v>
      </c>
    </row>
    <row r="24" spans="1:12" ht="12.75">
      <c r="A24" s="1">
        <f t="shared" si="1"/>
        <v>36687.1875</v>
      </c>
      <c r="B24" s="7">
        <f>((c_1m*I23+c_2m*I22))/$C$9</f>
        <v>104.39024390243901</v>
      </c>
      <c r="C24" s="7">
        <f t="shared" si="3"/>
        <v>105.3658536585366</v>
      </c>
      <c r="D24" s="7">
        <f t="shared" si="3"/>
        <v>102.4390243902439</v>
      </c>
      <c r="E24" s="7">
        <f t="shared" si="3"/>
        <v>102.4390243902439</v>
      </c>
      <c r="F24" s="6">
        <f aca="true" t="shared" si="5" ref="F24:F87">E20</f>
        <v>100</v>
      </c>
      <c r="G24" s="20">
        <v>0</v>
      </c>
      <c r="H24" s="6">
        <f t="shared" si="0"/>
        <v>100</v>
      </c>
      <c r="I24" s="24">
        <f t="shared" si="2"/>
        <v>614.6341463414634</v>
      </c>
      <c r="J24">
        <f>IF(AND(I24&gt;p0,I23&lt;p0),1,"")</f>
      </c>
      <c r="K24">
        <f t="shared" si="4"/>
        <v>0</v>
      </c>
      <c r="L24">
        <f>-1/f0/Smax*(2*K20+1*K21)/3</f>
        <v>0</v>
      </c>
    </row>
    <row r="25" spans="1:12" ht="12.75">
      <c r="A25" s="1">
        <f t="shared" si="1"/>
        <v>36717.625</v>
      </c>
      <c r="B25" s="7">
        <f>((c_1m*I24+c_2m*I23))/$C$9</f>
        <v>102.4390243902439</v>
      </c>
      <c r="C25" s="7">
        <f t="shared" si="3"/>
        <v>104.39024390243901</v>
      </c>
      <c r="D25" s="7">
        <f t="shared" si="3"/>
        <v>105.3658536585366</v>
      </c>
      <c r="E25" s="7">
        <f t="shared" si="3"/>
        <v>102.4390243902439</v>
      </c>
      <c r="F25" s="6">
        <f t="shared" si="5"/>
        <v>100</v>
      </c>
      <c r="G25" s="20">
        <v>0</v>
      </c>
      <c r="H25" s="6">
        <f t="shared" si="0"/>
        <v>100</v>
      </c>
      <c r="I25" s="24">
        <f t="shared" si="2"/>
        <v>614.6341463414634</v>
      </c>
      <c r="J25">
        <f>IF(AND(I25&gt;p0,I24&lt;p0),1,"")</f>
      </c>
      <c r="K25">
        <f t="shared" si="4"/>
        <v>0</v>
      </c>
      <c r="L25">
        <f>-1/f0/Smax*(2*K19+1*K20)/3</f>
        <v>0</v>
      </c>
    </row>
    <row r="26" spans="1:12" ht="12.75">
      <c r="A26" s="1">
        <f t="shared" si="1"/>
        <v>36748.0625</v>
      </c>
      <c r="B26" s="7">
        <f>((c_1m*I25+c_2m*I24))/$C$9</f>
        <v>102.4390243902439</v>
      </c>
      <c r="C26" s="7">
        <f t="shared" si="3"/>
        <v>102.4390243902439</v>
      </c>
      <c r="D26" s="7">
        <f t="shared" si="3"/>
        <v>104.39024390243901</v>
      </c>
      <c r="E26" s="7">
        <f t="shared" si="3"/>
        <v>105.3658536585366</v>
      </c>
      <c r="F26" s="6">
        <f t="shared" si="5"/>
        <v>100</v>
      </c>
      <c r="G26" s="20">
        <v>0</v>
      </c>
      <c r="H26" s="6">
        <f t="shared" si="0"/>
        <v>100</v>
      </c>
      <c r="I26" s="24">
        <f t="shared" si="2"/>
        <v>614.6341463414634</v>
      </c>
      <c r="J26">
        <f>IF(AND(I26&gt;p0,I25&lt;p0),1,"")</f>
      </c>
      <c r="K26">
        <f t="shared" si="4"/>
        <v>0</v>
      </c>
      <c r="L26">
        <f>-1/f0/Smax*(2*K20+1*K21)/3</f>
        <v>0</v>
      </c>
    </row>
    <row r="27" spans="1:12" ht="12.75">
      <c r="A27" s="1">
        <f t="shared" si="1"/>
        <v>36778.5</v>
      </c>
      <c r="B27" s="7">
        <f>((c_1m*I26+c_2m*I25))/$C$9</f>
        <v>102.4390243902439</v>
      </c>
      <c r="C27" s="7">
        <f t="shared" si="3"/>
        <v>102.4390243902439</v>
      </c>
      <c r="D27" s="7">
        <f t="shared" si="3"/>
        <v>102.4390243902439</v>
      </c>
      <c r="E27" s="7">
        <f t="shared" si="3"/>
        <v>104.39024390243901</v>
      </c>
      <c r="F27" s="6">
        <f t="shared" si="5"/>
        <v>102.4390243902439</v>
      </c>
      <c r="G27" s="20">
        <v>0</v>
      </c>
      <c r="H27" s="6">
        <f t="shared" si="0"/>
        <v>102.4390243902439</v>
      </c>
      <c r="I27" s="24">
        <f t="shared" si="2"/>
        <v>600.3569303985723</v>
      </c>
      <c r="J27">
        <f>IF(AND(I27&gt;p0,I26&lt;p0),1,"")</f>
      </c>
      <c r="K27">
        <f t="shared" si="4"/>
        <v>-14.277215942891075</v>
      </c>
      <c r="L27">
        <f>-1/f0/Smax*(2*K21+1*K22)/3</f>
        <v>-0.007931786634939516</v>
      </c>
    </row>
    <row r="28" spans="1:12" ht="12.75">
      <c r="A28" s="1">
        <f t="shared" si="1"/>
        <v>36808.9375</v>
      </c>
      <c r="B28" s="7">
        <f>((c_1m*I27+c_2m*I26))/$C$9</f>
        <v>101.01130279595479</v>
      </c>
      <c r="C28" s="7">
        <f t="shared" si="3"/>
        <v>102.4390243902439</v>
      </c>
      <c r="D28" s="7">
        <f t="shared" si="3"/>
        <v>102.4390243902439</v>
      </c>
      <c r="E28" s="7">
        <f t="shared" si="3"/>
        <v>102.4390243902439</v>
      </c>
      <c r="F28" s="6">
        <f t="shared" si="5"/>
        <v>102.4390243902439</v>
      </c>
      <c r="G28" s="20">
        <v>0</v>
      </c>
      <c r="H28" s="6">
        <f t="shared" si="0"/>
        <v>102.4390243902439</v>
      </c>
      <c r="I28" s="24">
        <f t="shared" si="2"/>
        <v>600.3569303985723</v>
      </c>
      <c r="J28">
        <f>IF(AND(I28&gt;p0,I27&lt;p0),1,"")</f>
      </c>
      <c r="K28">
        <f t="shared" si="4"/>
        <v>0</v>
      </c>
      <c r="L28">
        <f>-1/f0/Smax*(2*K22+1*K23)/3</f>
        <v>-0.007931786634939516</v>
      </c>
    </row>
    <row r="29" spans="1:12" ht="12.75">
      <c r="A29" s="1">
        <f t="shared" si="1"/>
        <v>36839.375</v>
      </c>
      <c r="B29" s="7">
        <f>((c_1m*I28+c_2m*I27))/$C$9</f>
        <v>100.05948839976206</v>
      </c>
      <c r="C29" s="7">
        <f t="shared" si="3"/>
        <v>101.01130279595479</v>
      </c>
      <c r="D29" s="7">
        <f t="shared" si="3"/>
        <v>102.4390243902439</v>
      </c>
      <c r="E29" s="7">
        <f t="shared" si="3"/>
        <v>102.4390243902439</v>
      </c>
      <c r="F29" s="6">
        <f t="shared" si="5"/>
        <v>102.4390243902439</v>
      </c>
      <c r="G29" s="20">
        <v>0</v>
      </c>
      <c r="H29" s="6">
        <f t="shared" si="0"/>
        <v>102.4390243902439</v>
      </c>
      <c r="I29" s="24">
        <f t="shared" si="2"/>
        <v>600.3569303985723</v>
      </c>
      <c r="J29">
        <f>IF(AND(I29&gt;p0,I28&lt;p0),1,"")</f>
      </c>
      <c r="K29">
        <f t="shared" si="4"/>
        <v>0</v>
      </c>
      <c r="L29">
        <f>-1/f0/Smax*(2*K23+1*K24)/3</f>
        <v>0.01586357326987903</v>
      </c>
    </row>
    <row r="30" spans="1:12" ht="12.75">
      <c r="A30" s="1">
        <f t="shared" si="1"/>
        <v>36869.8125</v>
      </c>
      <c r="B30" s="7">
        <f>((c_1m*I29+c_2m*I28))/$C$9</f>
        <v>100.05948839976206</v>
      </c>
      <c r="C30" s="7">
        <f t="shared" si="3"/>
        <v>100.05948839976206</v>
      </c>
      <c r="D30" s="7">
        <f t="shared" si="3"/>
        <v>101.01130279595479</v>
      </c>
      <c r="E30" s="7">
        <f t="shared" si="3"/>
        <v>102.4390243902439</v>
      </c>
      <c r="F30" s="6">
        <f t="shared" si="5"/>
        <v>105.3658536585366</v>
      </c>
      <c r="G30" s="20">
        <v>0</v>
      </c>
      <c r="H30" s="6">
        <f t="shared" si="0"/>
        <v>105.3658536585366</v>
      </c>
      <c r="I30" s="24">
        <f t="shared" si="2"/>
        <v>583.2242712671028</v>
      </c>
      <c r="J30">
        <f>IF(AND(I30&gt;p0,I29&lt;p0),1,"")</f>
      </c>
      <c r="K30">
        <f t="shared" si="4"/>
        <v>-17.132659131469495</v>
      </c>
      <c r="L30">
        <f>-1/f0/Smax*(2*K24+1*K25)/3</f>
        <v>0</v>
      </c>
    </row>
    <row r="31" spans="1:12" ht="12.75">
      <c r="A31" s="1">
        <f t="shared" si="1"/>
        <v>36900.25</v>
      </c>
      <c r="B31" s="7">
        <f>((c_1m*I30+c_2m*I29))/$C$9</f>
        <v>98.3462224866151</v>
      </c>
      <c r="C31" s="7">
        <f t="shared" si="3"/>
        <v>100.05948839976206</v>
      </c>
      <c r="D31" s="7">
        <f t="shared" si="3"/>
        <v>100.05948839976206</v>
      </c>
      <c r="E31" s="7">
        <f t="shared" si="3"/>
        <v>101.01130279595479</v>
      </c>
      <c r="F31" s="6">
        <f t="shared" si="5"/>
        <v>104.39024390243901</v>
      </c>
      <c r="G31" s="20">
        <v>0</v>
      </c>
      <c r="H31" s="6">
        <f t="shared" si="0"/>
        <v>104.39024390243901</v>
      </c>
      <c r="I31" s="24">
        <f t="shared" si="2"/>
        <v>588.9351576442594</v>
      </c>
      <c r="J31">
        <f>IF(AND(I31&gt;p0,I30&lt;p0),1,"")</f>
      </c>
      <c r="K31">
        <f t="shared" si="4"/>
        <v>5.710886377156612</v>
      </c>
      <c r="L31">
        <f>-1/f0/Smax*(2*K25+1*K26)/3</f>
        <v>0</v>
      </c>
    </row>
    <row r="32" spans="1:12" ht="12.75">
      <c r="A32" s="1">
        <f t="shared" si="1"/>
        <v>36930.6875</v>
      </c>
      <c r="B32" s="7">
        <f>((c_1m*I31+c_2m*I30))/$C$9</f>
        <v>97.77513384889947</v>
      </c>
      <c r="C32" s="7">
        <f t="shared" si="3"/>
        <v>98.3462224866151</v>
      </c>
      <c r="D32" s="7">
        <f t="shared" si="3"/>
        <v>100.05948839976206</v>
      </c>
      <c r="E32" s="7">
        <f t="shared" si="3"/>
        <v>100.05948839976206</v>
      </c>
      <c r="F32" s="6">
        <f t="shared" si="5"/>
        <v>102.4390243902439</v>
      </c>
      <c r="G32" s="20">
        <v>0</v>
      </c>
      <c r="H32" s="6">
        <f t="shared" si="0"/>
        <v>102.4390243902439</v>
      </c>
      <c r="I32" s="24">
        <f t="shared" si="2"/>
        <v>600.3569303985723</v>
      </c>
      <c r="J32">
        <f>IF(AND(I32&gt;p0,I31&lt;p0),1,"")</f>
      </c>
      <c r="K32">
        <f t="shared" si="4"/>
        <v>11.421772754312883</v>
      </c>
      <c r="L32">
        <f>-1/f0/Smax*(2*K26+1*K27)/3</f>
        <v>0.003869164212165603</v>
      </c>
    </row>
    <row r="33" spans="1:12" ht="12.75">
      <c r="A33" s="1">
        <f t="shared" si="1"/>
        <v>36961.125</v>
      </c>
      <c r="B33" s="7">
        <f>((c_1m*I32+c_2m*I31))/$C$9</f>
        <v>99.29803688280786</v>
      </c>
      <c r="C33" s="7">
        <f t="shared" si="3"/>
        <v>97.77513384889947</v>
      </c>
      <c r="D33" s="7">
        <f t="shared" si="3"/>
        <v>98.3462224866151</v>
      </c>
      <c r="E33" s="7">
        <f t="shared" si="3"/>
        <v>100.05948839976206</v>
      </c>
      <c r="F33" s="6">
        <f t="shared" si="5"/>
        <v>102.4390243902439</v>
      </c>
      <c r="G33" s="20">
        <v>0</v>
      </c>
      <c r="H33" s="6">
        <f t="shared" si="0"/>
        <v>102.4390243902439</v>
      </c>
      <c r="I33" s="24">
        <f t="shared" si="2"/>
        <v>600.3569303985723</v>
      </c>
      <c r="J33">
        <f>IF(AND(I33&gt;p0,I32&lt;p0),1,"")</f>
      </c>
      <c r="K33">
        <f t="shared" si="4"/>
        <v>0</v>
      </c>
      <c r="L33">
        <f>-1/f0/Smax*(2*K27+1*K28)/3</f>
        <v>0.007738328424331206</v>
      </c>
    </row>
    <row r="34" spans="1:12" ht="12.75">
      <c r="A34" s="1">
        <f t="shared" si="1"/>
        <v>36991.5625</v>
      </c>
      <c r="B34" s="7">
        <f>((c_1m*I33+c_2m*I32))/$C$9</f>
        <v>100.05948839976206</v>
      </c>
      <c r="C34" s="7">
        <f t="shared" si="3"/>
        <v>99.29803688280786</v>
      </c>
      <c r="D34" s="7">
        <f t="shared" si="3"/>
        <v>97.77513384889947</v>
      </c>
      <c r="E34" s="7">
        <f t="shared" si="3"/>
        <v>98.3462224866151</v>
      </c>
      <c r="F34" s="6">
        <f t="shared" si="5"/>
        <v>102.4390243902439</v>
      </c>
      <c r="G34" s="20">
        <v>0</v>
      </c>
      <c r="H34" s="6">
        <f t="shared" si="0"/>
        <v>102.4390243902439</v>
      </c>
      <c r="I34" s="24">
        <f t="shared" si="2"/>
        <v>600.3569303985723</v>
      </c>
      <c r="J34">
        <f>IF(AND(I34&gt;p0,I33&lt;p0),1,"")</f>
      </c>
      <c r="K34">
        <f t="shared" si="4"/>
        <v>0</v>
      </c>
      <c r="L34">
        <f>-1/f0/Smax*(2*K28+1*K29)/3</f>
        <v>0</v>
      </c>
    </row>
    <row r="35" spans="1:12" ht="12.75">
      <c r="A35" s="1">
        <f t="shared" si="1"/>
        <v>37022</v>
      </c>
      <c r="B35" s="7">
        <f>((c_1m*I34+c_2m*I33))/$C$9</f>
        <v>100.05948839976206</v>
      </c>
      <c r="C35" s="7">
        <f t="shared" si="3"/>
        <v>100.05948839976206</v>
      </c>
      <c r="D35" s="7">
        <f t="shared" si="3"/>
        <v>99.29803688280786</v>
      </c>
      <c r="E35" s="7">
        <f t="shared" si="3"/>
        <v>97.77513384889947</v>
      </c>
      <c r="F35" s="6">
        <f t="shared" si="5"/>
        <v>101.01130279595479</v>
      </c>
      <c r="G35" s="20">
        <v>0</v>
      </c>
      <c r="H35" s="6">
        <f t="shared" si="0"/>
        <v>101.01130279595479</v>
      </c>
      <c r="I35" s="24">
        <f t="shared" si="2"/>
        <v>608.7143250968501</v>
      </c>
      <c r="J35">
        <f>IF(AND(I35&gt;p0,I34&lt;p0),1,"")</f>
        <v>1</v>
      </c>
      <c r="K35">
        <f t="shared" si="4"/>
        <v>8.357394698277744</v>
      </c>
      <c r="L35">
        <f>-1/f0/Smax*(2*K29+1*K30)/3</f>
        <v>0.004642997054598779</v>
      </c>
    </row>
    <row r="36" spans="1:12" ht="12.75">
      <c r="A36" s="1">
        <f t="shared" si="1"/>
        <v>37052.4375</v>
      </c>
      <c r="B36" s="7">
        <f>((c_1m*I35+c_2m*I34))/$C$9</f>
        <v>100.89522786958985</v>
      </c>
      <c r="C36" s="7">
        <f t="shared" si="3"/>
        <v>100.05948839976206</v>
      </c>
      <c r="D36" s="7">
        <f t="shared" si="3"/>
        <v>100.05948839976206</v>
      </c>
      <c r="E36" s="7">
        <f t="shared" si="3"/>
        <v>99.29803688280786</v>
      </c>
      <c r="F36" s="6">
        <f t="shared" si="5"/>
        <v>100.05948839976206</v>
      </c>
      <c r="G36" s="20">
        <v>0</v>
      </c>
      <c r="H36" s="6">
        <f t="shared" si="0"/>
        <v>100.05948839976206</v>
      </c>
      <c r="I36" s="24">
        <f t="shared" si="2"/>
        <v>614.2859215623685</v>
      </c>
      <c r="J36">
        <f>IF(AND(I36&gt;p0,I35&lt;p0),1,"")</f>
      </c>
      <c r="K36">
        <f t="shared" si="4"/>
        <v>5.5715964655183825</v>
      </c>
      <c r="L36">
        <f>-1/f0/Smax*(2*K30+1*K31)/3</f>
        <v>0.007738328424331268</v>
      </c>
    </row>
    <row r="37" spans="1:12" ht="12.75">
      <c r="A37" s="1">
        <f t="shared" si="1"/>
        <v>37082.875</v>
      </c>
      <c r="B37" s="7">
        <f>((c_1m*I36+c_2m*I35))/$C$9</f>
        <v>102.00954716269352</v>
      </c>
      <c r="C37" s="7">
        <f t="shared" si="3"/>
        <v>100.89522786958985</v>
      </c>
      <c r="D37" s="7">
        <f t="shared" si="3"/>
        <v>100.05948839976206</v>
      </c>
      <c r="E37" s="7">
        <f t="shared" si="3"/>
        <v>100.05948839976206</v>
      </c>
      <c r="F37" s="6">
        <f t="shared" si="5"/>
        <v>100.05948839976206</v>
      </c>
      <c r="G37" s="20">
        <v>0</v>
      </c>
      <c r="H37" s="6">
        <f t="shared" si="0"/>
        <v>100.05948839976206</v>
      </c>
      <c r="I37" s="24">
        <f t="shared" si="2"/>
        <v>614.2859215623685</v>
      </c>
      <c r="J37">
        <f>IF(AND(I37&gt;p0,I36&lt;p0),1,"")</f>
      </c>
      <c r="K37">
        <f t="shared" si="4"/>
        <v>0</v>
      </c>
      <c r="L37">
        <f>-1/f0/Smax*(2*K31+1*K32)/3</f>
        <v>-0.0061906627394650695</v>
      </c>
    </row>
    <row r="38" spans="1:12" ht="12.75">
      <c r="A38" s="1">
        <f t="shared" si="1"/>
        <v>37113.3125</v>
      </c>
      <c r="B38" s="7">
        <f>((c_1m*I37+c_2m*I36))/$C$9</f>
        <v>102.38098692706141</v>
      </c>
      <c r="C38" s="7">
        <f t="shared" si="3"/>
        <v>102.00954716269352</v>
      </c>
      <c r="D38" s="7">
        <f t="shared" si="3"/>
        <v>100.89522786958985</v>
      </c>
      <c r="E38" s="7">
        <f t="shared" si="3"/>
        <v>100.05948839976206</v>
      </c>
      <c r="F38" s="6">
        <f t="shared" si="5"/>
        <v>98.3462224866151</v>
      </c>
      <c r="G38" s="20">
        <v>0</v>
      </c>
      <c r="H38" s="6">
        <f t="shared" si="0"/>
        <v>98.3462224866151</v>
      </c>
      <c r="I38" s="24">
        <f t="shared" si="2"/>
        <v>624.3147952003019</v>
      </c>
      <c r="J38">
        <f>IF(AND(I38&gt;p0,I37&lt;p0),1,"")</f>
      </c>
      <c r="K38">
        <f t="shared" si="4"/>
        <v>10.02887363793343</v>
      </c>
      <c r="L38">
        <f>-1/f0/Smax*(2*K32+1*K33)/3</f>
        <v>-0.0061906627394649775</v>
      </c>
    </row>
    <row r="39" spans="1:12" ht="12.75">
      <c r="A39" s="1">
        <f t="shared" si="1"/>
        <v>37143.75</v>
      </c>
      <c r="B39" s="7">
        <f>((c_1m*I38+c_2m*I37))/$C$9</f>
        <v>103.38387429085475</v>
      </c>
      <c r="C39" s="7">
        <f t="shared" si="3"/>
        <v>102.38098692706141</v>
      </c>
      <c r="D39" s="7">
        <f t="shared" si="3"/>
        <v>102.00954716269352</v>
      </c>
      <c r="E39" s="7">
        <f t="shared" si="3"/>
        <v>100.89522786958985</v>
      </c>
      <c r="F39" s="6">
        <f t="shared" si="5"/>
        <v>97.77513384889947</v>
      </c>
      <c r="G39" s="20">
        <v>0</v>
      </c>
      <c r="H39" s="6">
        <f t="shared" si="0"/>
        <v>97.77513384889947</v>
      </c>
      <c r="I39" s="24">
        <f t="shared" si="2"/>
        <v>627.6577530796129</v>
      </c>
      <c r="J39">
        <f>IF(AND(I39&gt;p0,I38&lt;p0),1,"")</f>
      </c>
      <c r="K39">
        <f t="shared" si="4"/>
        <v>3.3429578793110295</v>
      </c>
      <c r="L39">
        <f>-1/f0/Smax*(2*K33+1*K34)/3</f>
        <v>0</v>
      </c>
    </row>
    <row r="40" spans="1:12" ht="12.75">
      <c r="A40" s="1">
        <f t="shared" si="1"/>
        <v>37174.1875</v>
      </c>
      <c r="B40" s="7">
        <f>((c_1m*I39+c_2m*I38))/$C$9</f>
        <v>104.38676165464808</v>
      </c>
      <c r="C40" s="7">
        <f t="shared" si="3"/>
        <v>103.38387429085475</v>
      </c>
      <c r="D40" s="7">
        <f t="shared" si="3"/>
        <v>102.38098692706141</v>
      </c>
      <c r="E40" s="7">
        <f t="shared" si="3"/>
        <v>102.00954716269352</v>
      </c>
      <c r="F40" s="6">
        <f t="shared" si="5"/>
        <v>99.29803688280786</v>
      </c>
      <c r="G40" s="20">
        <v>0</v>
      </c>
      <c r="H40" s="6">
        <f t="shared" si="0"/>
        <v>99.29803688280786</v>
      </c>
      <c r="I40" s="24">
        <f t="shared" si="2"/>
        <v>618.7431987347833</v>
      </c>
      <c r="J40">
        <f>IF(AND(I40&gt;p0,I39&lt;p0),1,"")</f>
      </c>
      <c r="K40">
        <f t="shared" si="4"/>
        <v>-8.91455434482964</v>
      </c>
      <c r="L40">
        <f>-1/f0/Smax*(2*K34+1*K35)/3</f>
        <v>-0.002264876611999389</v>
      </c>
    </row>
    <row r="41" spans="1:12" ht="12.75">
      <c r="A41" s="1">
        <f t="shared" si="1"/>
        <v>37204.625</v>
      </c>
      <c r="B41" s="7">
        <f>((c_1m*I40+c_2m*I39))/$C$9</f>
        <v>103.71817007878586</v>
      </c>
      <c r="C41" s="7">
        <f t="shared" si="3"/>
        <v>104.38676165464808</v>
      </c>
      <c r="D41" s="7">
        <f t="shared" si="3"/>
        <v>103.38387429085475</v>
      </c>
      <c r="E41" s="7">
        <f t="shared" si="3"/>
        <v>102.38098692706141</v>
      </c>
      <c r="F41" s="6">
        <f t="shared" si="5"/>
        <v>100.05948839976206</v>
      </c>
      <c r="G41" s="20">
        <v>0</v>
      </c>
      <c r="H41" s="6">
        <f t="shared" si="0"/>
        <v>100.05948839976206</v>
      </c>
      <c r="I41" s="24">
        <f t="shared" si="2"/>
        <v>614.2859215623685</v>
      </c>
      <c r="J41">
        <f>IF(AND(I41&gt;p0,I40&lt;p0),1,"")</f>
      </c>
      <c r="K41">
        <f t="shared" si="4"/>
        <v>-4.45727717241482</v>
      </c>
      <c r="L41">
        <f>-1/f0/Smax*(2*K35+1*K36)/3</f>
        <v>-0.006039670965331673</v>
      </c>
    </row>
    <row r="42" spans="1:12" ht="12.75">
      <c r="A42" s="1">
        <f t="shared" si="1"/>
        <v>37235.0625</v>
      </c>
      <c r="B42" s="7">
        <f>((c_1m*I41+c_2m*I40))/$C$9</f>
        <v>102.67813873855573</v>
      </c>
      <c r="C42" s="7">
        <f t="shared" si="3"/>
        <v>103.71817007878586</v>
      </c>
      <c r="D42" s="7">
        <f t="shared" si="3"/>
        <v>104.38676165464808</v>
      </c>
      <c r="E42" s="7">
        <f t="shared" si="3"/>
        <v>103.38387429085475</v>
      </c>
      <c r="F42" s="6">
        <f t="shared" si="5"/>
        <v>100.05948839976206</v>
      </c>
      <c r="G42" s="20">
        <v>0</v>
      </c>
      <c r="H42" s="6">
        <f t="shared" si="0"/>
        <v>100.05948839976206</v>
      </c>
      <c r="I42" s="24">
        <f t="shared" si="2"/>
        <v>614.2859215623685</v>
      </c>
      <c r="J42">
        <f>IF(AND(I42&gt;p0,I41&lt;p0),1,"")</f>
      </c>
      <c r="K42">
        <f t="shared" si="4"/>
        <v>0</v>
      </c>
      <c r="L42">
        <f>-1/f0/Smax*(2*K36+1*K37)/3</f>
        <v>-0.00301983548266579</v>
      </c>
    </row>
    <row r="43" spans="1:12" ht="12.75">
      <c r="A43" s="1">
        <f t="shared" si="1"/>
        <v>37265.5</v>
      </c>
      <c r="B43" s="7">
        <f>((c_1m*I42+c_2m*I41))/$C$9</f>
        <v>102.38098692706141</v>
      </c>
      <c r="C43" s="7">
        <f t="shared" si="3"/>
        <v>102.67813873855573</v>
      </c>
      <c r="D43" s="7">
        <f t="shared" si="3"/>
        <v>103.71817007878586</v>
      </c>
      <c r="E43" s="7">
        <f t="shared" si="3"/>
        <v>104.38676165464808</v>
      </c>
      <c r="F43" s="6">
        <f t="shared" si="5"/>
        <v>100.89522786958985</v>
      </c>
      <c r="G43" s="20">
        <v>0</v>
      </c>
      <c r="H43" s="6">
        <f t="shared" si="0"/>
        <v>100.89522786958985</v>
      </c>
      <c r="I43" s="24">
        <f t="shared" si="2"/>
        <v>609.3937880804497</v>
      </c>
      <c r="J43">
        <f>IF(AND(I43&gt;p0,I42&lt;p0),1,"")</f>
      </c>
      <c r="K43">
        <f t="shared" si="4"/>
        <v>-4.8921334819187905</v>
      </c>
      <c r="L43">
        <f>-1/f0/Smax*(2*K37+1*K38)/3</f>
        <v>-0.0027178519343993035</v>
      </c>
    </row>
    <row r="44" spans="1:12" ht="12.75">
      <c r="A44" s="1">
        <f t="shared" si="1"/>
        <v>37295.9375</v>
      </c>
      <c r="B44" s="7">
        <f>((c_1m*I43+c_2m*I42))/$C$9</f>
        <v>101.89177357886952</v>
      </c>
      <c r="C44" s="7">
        <f t="shared" si="3"/>
        <v>102.38098692706141</v>
      </c>
      <c r="D44" s="7">
        <f t="shared" si="3"/>
        <v>102.67813873855573</v>
      </c>
      <c r="E44" s="7">
        <f t="shared" si="3"/>
        <v>103.71817007878586</v>
      </c>
      <c r="F44" s="6">
        <f t="shared" si="5"/>
        <v>102.00954716269352</v>
      </c>
      <c r="G44" s="20">
        <v>0</v>
      </c>
      <c r="H44" s="6">
        <f t="shared" si="0"/>
        <v>102.00954716269352</v>
      </c>
      <c r="I44" s="24">
        <f t="shared" si="2"/>
        <v>602.8709434378916</v>
      </c>
      <c r="J44">
        <f>IF(AND(I44&gt;p0,I43&lt;p0),1,"")</f>
      </c>
      <c r="K44">
        <f t="shared" si="4"/>
        <v>-6.522844642558084</v>
      </c>
      <c r="L44">
        <f>-1/f0/Smax*(2*K38+1*K39)/3</f>
        <v>-0.006341654513598344</v>
      </c>
    </row>
    <row r="45" spans="1:12" ht="12.75">
      <c r="A45" s="1">
        <f t="shared" si="1"/>
        <v>37326.375</v>
      </c>
      <c r="B45" s="7">
        <f>((c_1m*I44+c_2m*I43))/$C$9</f>
        <v>100.91334688248581</v>
      </c>
      <c r="C45" s="7">
        <f t="shared" si="3"/>
        <v>101.89177357886952</v>
      </c>
      <c r="D45" s="7">
        <f t="shared" si="3"/>
        <v>102.38098692706141</v>
      </c>
      <c r="E45" s="7">
        <f t="shared" si="3"/>
        <v>102.67813873855573</v>
      </c>
      <c r="F45" s="6">
        <f t="shared" si="5"/>
        <v>102.38098692706141</v>
      </c>
      <c r="G45" s="20">
        <v>0</v>
      </c>
      <c r="H45" s="6">
        <f t="shared" si="0"/>
        <v>102.38098692706141</v>
      </c>
      <c r="I45" s="24">
        <f t="shared" si="2"/>
        <v>600.6966618903722</v>
      </c>
      <c r="J45">
        <f>IF(AND(I45&gt;p0,I44&lt;p0),1,"")</f>
      </c>
      <c r="K45">
        <f t="shared" si="4"/>
        <v>-2.1742815475193993</v>
      </c>
      <c r="L45">
        <f>-1/f0/Smax*(2*K39+1*K40)/3</f>
        <v>0.0006039670965332196</v>
      </c>
    </row>
    <row r="46" spans="1:12" ht="12.75">
      <c r="A46" s="1">
        <f t="shared" si="1"/>
        <v>37356.8125</v>
      </c>
      <c r="B46" s="7">
        <f>((c_1m*I45+c_2m*I44))/$C$9</f>
        <v>100.26106241823</v>
      </c>
      <c r="C46" s="7">
        <f t="shared" si="3"/>
        <v>100.91334688248581</v>
      </c>
      <c r="D46" s="7">
        <f t="shared" si="3"/>
        <v>101.89177357886952</v>
      </c>
      <c r="E46" s="7">
        <f t="shared" si="3"/>
        <v>102.38098692706141</v>
      </c>
      <c r="F46" s="6">
        <f t="shared" si="5"/>
        <v>103.38387429085475</v>
      </c>
      <c r="G46" s="20">
        <v>0</v>
      </c>
      <c r="H46" s="6">
        <f t="shared" si="0"/>
        <v>103.38387429085475</v>
      </c>
      <c r="I46" s="24">
        <f t="shared" si="2"/>
        <v>594.8261017120698</v>
      </c>
      <c r="J46">
        <f>IF(AND(I46&gt;p0,I45&lt;p0),1,"")</f>
      </c>
      <c r="K46">
        <f t="shared" si="4"/>
        <v>-5.870560178302412</v>
      </c>
      <c r="L46">
        <f>-1/f0/Smax*(2*K40+1*K41)/3</f>
        <v>0.006039670965331734</v>
      </c>
    </row>
    <row r="47" spans="1:12" ht="12.75">
      <c r="A47" s="1">
        <f t="shared" si="1"/>
        <v>37387.25</v>
      </c>
      <c r="B47" s="7">
        <f>((c_1m*I46+c_2m*I45))/$C$9</f>
        <v>99.52905429723178</v>
      </c>
      <c r="C47" s="7">
        <f t="shared" si="3"/>
        <v>100.26106241823</v>
      </c>
      <c r="D47" s="7">
        <f t="shared" si="3"/>
        <v>100.91334688248581</v>
      </c>
      <c r="E47" s="7">
        <f t="shared" si="3"/>
        <v>101.89177357886952</v>
      </c>
      <c r="F47" s="6">
        <f t="shared" si="5"/>
        <v>104.38676165464808</v>
      </c>
      <c r="G47" s="20">
        <v>0</v>
      </c>
      <c r="H47" s="6">
        <f t="shared" si="0"/>
        <v>104.38676165464808</v>
      </c>
      <c r="I47" s="24">
        <f t="shared" si="2"/>
        <v>588.9555415337674</v>
      </c>
      <c r="J47">
        <f>IF(AND(I47&gt;p0,I46&lt;p0),1,"")</f>
      </c>
      <c r="K47">
        <f t="shared" si="4"/>
        <v>-5.870560178302412</v>
      </c>
      <c r="L47">
        <f>-1/f0/Smax*(2*K41+1*K42)/3</f>
        <v>0.002415868386132694</v>
      </c>
    </row>
    <row r="48" spans="1:12" ht="12.75">
      <c r="A48" s="1">
        <f t="shared" si="1"/>
        <v>37417.6875</v>
      </c>
      <c r="B48" s="7">
        <f>((c_1m*I47+c_2m*I46))/$C$9</f>
        <v>98.55062760084805</v>
      </c>
      <c r="C48" s="7">
        <f t="shared" si="3"/>
        <v>99.52905429723178</v>
      </c>
      <c r="D48" s="7">
        <f t="shared" si="3"/>
        <v>100.26106241823</v>
      </c>
      <c r="E48" s="7">
        <f t="shared" si="3"/>
        <v>100.91334688248581</v>
      </c>
      <c r="F48" s="6">
        <f t="shared" si="5"/>
        <v>103.71817007878586</v>
      </c>
      <c r="G48" s="20">
        <v>0</v>
      </c>
      <c r="H48" s="6">
        <f t="shared" si="0"/>
        <v>103.71817007878586</v>
      </c>
      <c r="I48" s="24">
        <f t="shared" si="2"/>
        <v>592.8692483193023</v>
      </c>
      <c r="J48">
        <f>IF(AND(I48&gt;p0,I47&lt;p0),1,"")</f>
      </c>
      <c r="K48">
        <f t="shared" si="4"/>
        <v>3.9137067855349414</v>
      </c>
      <c r="L48">
        <f>-1/f0/Smax*(2*K42+1*K43)/3</f>
        <v>0.0013257814314143062</v>
      </c>
    </row>
    <row r="49" spans="1:12" ht="12.75">
      <c r="A49" s="1">
        <f t="shared" si="1"/>
        <v>37448.125</v>
      </c>
      <c r="B49" s="7">
        <f>((c_1m*I48+c_2m*I47))/$C$9</f>
        <v>98.55062760084805</v>
      </c>
      <c r="C49" s="7">
        <f t="shared" si="3"/>
        <v>98.55062760084805</v>
      </c>
      <c r="D49" s="7">
        <f t="shared" si="3"/>
        <v>99.52905429723178</v>
      </c>
      <c r="E49" s="7">
        <f t="shared" si="3"/>
        <v>100.26106241823</v>
      </c>
      <c r="F49" s="6">
        <f t="shared" si="5"/>
        <v>102.67813873855573</v>
      </c>
      <c r="G49" s="20">
        <v>0</v>
      </c>
      <c r="H49" s="6">
        <f t="shared" si="0"/>
        <v>102.67813873855573</v>
      </c>
      <c r="I49" s="24">
        <f t="shared" si="2"/>
        <v>598.9572366523568</v>
      </c>
      <c r="J49">
        <f>IF(AND(I49&gt;p0,I48&lt;p0),1,"")</f>
      </c>
      <c r="K49">
        <f t="shared" si="4"/>
        <v>6.087988333054454</v>
      </c>
      <c r="L49">
        <f>-1/f0/Smax*(2*K43+1*K44)/3</f>
        <v>0.004419271438047606</v>
      </c>
    </row>
    <row r="50" spans="1:12" ht="12.75">
      <c r="A50" s="1">
        <f t="shared" si="1"/>
        <v>37478.5625</v>
      </c>
      <c r="B50" s="7">
        <f>((c_1m*I49+c_2m*I48))/$C$9</f>
        <v>99.42034021985585</v>
      </c>
      <c r="C50" s="7">
        <f t="shared" si="3"/>
        <v>98.55062760084805</v>
      </c>
      <c r="D50" s="7">
        <f t="shared" si="3"/>
        <v>98.55062760084805</v>
      </c>
      <c r="E50" s="7">
        <f t="shared" si="3"/>
        <v>99.52905429723178</v>
      </c>
      <c r="F50" s="6">
        <f t="shared" si="5"/>
        <v>102.38098692706141</v>
      </c>
      <c r="G50" s="20">
        <v>0</v>
      </c>
      <c r="H50" s="6">
        <f t="shared" si="0"/>
        <v>102.38098692706141</v>
      </c>
      <c r="I50" s="24">
        <f t="shared" si="2"/>
        <v>600.6966618903722</v>
      </c>
      <c r="J50">
        <f>IF(AND(I50&gt;p0,I49&lt;p0),1,"")</f>
      </c>
      <c r="K50">
        <f t="shared" si="4"/>
        <v>1.7394252380154285</v>
      </c>
      <c r="L50">
        <f>-1/f0/Smax*(2*K44+1*K45)/3</f>
        <v>0.004124653342177661</v>
      </c>
    </row>
    <row r="51" spans="1:12" ht="12.75">
      <c r="A51" s="1">
        <f t="shared" si="1"/>
        <v>37509</v>
      </c>
      <c r="B51" s="7">
        <f>((c_1m*I50+c_2m*I49))/$C$9</f>
        <v>100.00014863252767</v>
      </c>
      <c r="C51" s="7">
        <f t="shared" si="3"/>
        <v>99.42034021985585</v>
      </c>
      <c r="D51" s="7">
        <f t="shared" si="3"/>
        <v>98.55062760084805</v>
      </c>
      <c r="E51" s="7">
        <f t="shared" si="3"/>
        <v>98.55062760084805</v>
      </c>
      <c r="F51" s="6">
        <f t="shared" si="5"/>
        <v>101.89177357886952</v>
      </c>
      <c r="G51" s="20">
        <v>0</v>
      </c>
      <c r="H51" s="6">
        <f t="shared" si="0"/>
        <v>101.89177357886952</v>
      </c>
      <c r="I51" s="24">
        <f t="shared" si="2"/>
        <v>603.5603497822273</v>
      </c>
      <c r="J51">
        <f>IF(AND(I51&gt;p0,I50&lt;p0),1,"")</f>
      </c>
      <c r="K51">
        <f t="shared" si="4"/>
        <v>2.863687891855079</v>
      </c>
      <c r="L51">
        <f>-1/f0/Smax*(2*K45+1*K46)/3</f>
        <v>0.00276941010117648</v>
      </c>
    </row>
    <row r="52" spans="1:12" ht="12.75">
      <c r="A52" s="1">
        <f t="shared" si="1"/>
        <v>37539.4375</v>
      </c>
      <c r="B52" s="7">
        <f>((c_1m*I51+c_2m*I50))/$C$9</f>
        <v>100.40247910424755</v>
      </c>
      <c r="C52" s="7">
        <f t="shared" si="3"/>
        <v>100.00014863252767</v>
      </c>
      <c r="D52" s="7">
        <f t="shared" si="3"/>
        <v>99.42034021985585</v>
      </c>
      <c r="E52" s="7">
        <f t="shared" si="3"/>
        <v>98.55062760084805</v>
      </c>
      <c r="F52" s="6">
        <f t="shared" si="5"/>
        <v>100.91334688248581</v>
      </c>
      <c r="G52" s="20">
        <v>0</v>
      </c>
      <c r="H52" s="6">
        <f t="shared" si="0"/>
        <v>100.91334688248581</v>
      </c>
      <c r="I52" s="24">
        <f t="shared" si="2"/>
        <v>609.2877255659367</v>
      </c>
      <c r="J52">
        <f>IF(AND(I52&gt;p0,I51&lt;p0),1,"")</f>
        <v>1</v>
      </c>
      <c r="K52">
        <f t="shared" si="4"/>
        <v>5.727375783709476</v>
      </c>
      <c r="L52">
        <f>-1/f0/Smax*(2*K46+1*K47)/3</f>
        <v>0.004772813153091392</v>
      </c>
    </row>
    <row r="53" spans="1:12" ht="12.75">
      <c r="A53" s="1">
        <f t="shared" si="1"/>
        <v>37569.875</v>
      </c>
      <c r="B53" s="7">
        <f>((c_1m*I52+c_2m*I51))/$C$9</f>
        <v>101.16612920874216</v>
      </c>
      <c r="C53" s="7">
        <f t="shared" si="3"/>
        <v>100.40247910424755</v>
      </c>
      <c r="D53" s="7">
        <f t="shared" si="3"/>
        <v>100.00014863252767</v>
      </c>
      <c r="E53" s="7">
        <f t="shared" si="3"/>
        <v>99.42034021985585</v>
      </c>
      <c r="F53" s="6">
        <f t="shared" si="5"/>
        <v>100.26106241823</v>
      </c>
      <c r="G53" s="20">
        <v>0</v>
      </c>
      <c r="H53" s="6">
        <f t="shared" si="0"/>
        <v>100.26106241823</v>
      </c>
      <c r="I53" s="24">
        <f t="shared" si="2"/>
        <v>613.1059760884098</v>
      </c>
      <c r="J53">
        <f>IF(AND(I53&gt;p0,I52&lt;p0),1,"")</f>
      </c>
      <c r="K53">
        <f t="shared" si="4"/>
        <v>3.818250522473022</v>
      </c>
      <c r="L53">
        <f>-1/f0/Smax*(2*K47+1*K48)/3</f>
        <v>0.002121250290262841</v>
      </c>
    </row>
    <row r="54" spans="1:12" ht="12.75">
      <c r="A54" s="1">
        <f t="shared" si="1"/>
        <v>37600.3125</v>
      </c>
      <c r="B54" s="7">
        <f>((c_1m*I53+c_2m*I52))/$C$9</f>
        <v>101.92977931323675</v>
      </c>
      <c r="C54" s="7">
        <f t="shared" si="3"/>
        <v>101.16612920874216</v>
      </c>
      <c r="D54" s="7">
        <f t="shared" si="3"/>
        <v>100.40247910424755</v>
      </c>
      <c r="E54" s="7">
        <f t="shared" si="3"/>
        <v>100.00014863252767</v>
      </c>
      <c r="F54" s="6">
        <f t="shared" si="5"/>
        <v>99.52905429723178</v>
      </c>
      <c r="G54" s="20">
        <v>0</v>
      </c>
      <c r="H54" s="6">
        <f t="shared" si="0"/>
        <v>99.52905429723178</v>
      </c>
      <c r="I54" s="24">
        <f t="shared" si="2"/>
        <v>617.3909016747408</v>
      </c>
      <c r="J54">
        <f>IF(AND(I54&gt;p0,I53&lt;p0),1,"")</f>
      </c>
      <c r="K54">
        <f t="shared" si="4"/>
        <v>4.284925586331042</v>
      </c>
      <c r="L54">
        <f>-1/f0/Smax*(2*K48+1*K49)/3</f>
        <v>-0.003771111627133967</v>
      </c>
    </row>
    <row r="55" spans="1:12" ht="12.75">
      <c r="A55" s="1">
        <f t="shared" si="1"/>
        <v>37630.75</v>
      </c>
      <c r="B55" s="7">
        <f>((c_1m*I54+c_2m*I53))/$C$9</f>
        <v>102.6128219067014</v>
      </c>
      <c r="C55" s="7">
        <f t="shared" si="3"/>
        <v>101.92977931323675</v>
      </c>
      <c r="D55" s="7">
        <f t="shared" si="3"/>
        <v>101.16612920874216</v>
      </c>
      <c r="E55" s="7">
        <f t="shared" si="3"/>
        <v>100.40247910424755</v>
      </c>
      <c r="F55" s="6">
        <f t="shared" si="5"/>
        <v>98.55062760084805</v>
      </c>
      <c r="G55" s="20">
        <v>0</v>
      </c>
      <c r="H55" s="6">
        <f t="shared" si="0"/>
        <v>98.55062760084805</v>
      </c>
      <c r="I55" s="24">
        <f t="shared" si="2"/>
        <v>623.1182774584505</v>
      </c>
      <c r="J55">
        <f>IF(AND(I55&gt;p0,I54&lt;p0),1,"")</f>
      </c>
      <c r="K55">
        <f t="shared" si="4"/>
        <v>5.727375783709704</v>
      </c>
      <c r="L55">
        <f>-1/f0/Smax*(2*K49+1*K50)/3</f>
        <v>-0.003771111627133967</v>
      </c>
    </row>
    <row r="56" spans="1:12" ht="12.75">
      <c r="A56" s="1">
        <f t="shared" si="1"/>
        <v>37661.1875</v>
      </c>
      <c r="B56" s="7">
        <f>((c_1m*I55+c_2m*I54))/$C$9</f>
        <v>103.47122119082776</v>
      </c>
      <c r="C56" s="7">
        <f aca="true" t="shared" si="6" ref="C56:F72">B55</f>
        <v>102.6128219067014</v>
      </c>
      <c r="D56" s="7">
        <f t="shared" si="6"/>
        <v>101.92977931323675</v>
      </c>
      <c r="E56" s="7">
        <f t="shared" si="6"/>
        <v>101.16612920874216</v>
      </c>
      <c r="F56" s="6">
        <f t="shared" si="5"/>
        <v>98.55062760084805</v>
      </c>
      <c r="G56" s="20">
        <v>0</v>
      </c>
      <c r="H56" s="6">
        <f t="shared" si="0"/>
        <v>98.55062760084805</v>
      </c>
      <c r="I56" s="24">
        <f t="shared" si="2"/>
        <v>623.1182774584505</v>
      </c>
      <c r="J56">
        <f>IF(AND(I56&gt;p0,I55&lt;p0),1,"")</f>
      </c>
      <c r="K56">
        <f t="shared" si="4"/>
        <v>0</v>
      </c>
      <c r="L56">
        <f>-1/f0/Smax*(2*K50+1*K51)/3</f>
        <v>-0.0017188450861479502</v>
      </c>
    </row>
    <row r="57" spans="1:12" ht="12.75">
      <c r="A57" s="1">
        <f t="shared" si="1"/>
        <v>37691.625</v>
      </c>
      <c r="B57" s="7">
        <f>((c_1m*I56+c_2m*I55))/$C$9</f>
        <v>103.85304624307508</v>
      </c>
      <c r="C57" s="7">
        <f t="shared" si="6"/>
        <v>103.47122119082776</v>
      </c>
      <c r="D57" s="7">
        <f t="shared" si="6"/>
        <v>102.6128219067014</v>
      </c>
      <c r="E57" s="7">
        <f t="shared" si="6"/>
        <v>101.92977931323675</v>
      </c>
      <c r="F57" s="6">
        <f t="shared" si="5"/>
        <v>99.42034021985585</v>
      </c>
      <c r="G57" s="20">
        <v>0</v>
      </c>
      <c r="H57" s="6">
        <f t="shared" si="0"/>
        <v>99.42034021985585</v>
      </c>
      <c r="I57" s="24">
        <f t="shared" si="2"/>
        <v>618.0272767618195</v>
      </c>
      <c r="J57">
        <f>IF(AND(I57&gt;p0,I56&lt;p0),1,"")</f>
      </c>
      <c r="K57">
        <f t="shared" si="4"/>
        <v>-5.091000696630999</v>
      </c>
      <c r="L57">
        <f>-1/f0/Smax*(2*K51+1*K52)/3</f>
        <v>-0.0031042687174578955</v>
      </c>
    </row>
    <row r="58" spans="1:12" ht="12.75">
      <c r="A58" s="1">
        <f t="shared" si="1"/>
        <v>37722.0625</v>
      </c>
      <c r="B58" s="7">
        <f>((c_1m*I57+c_2m*I56))/$C$9</f>
        <v>103.343946173412</v>
      </c>
      <c r="C58" s="7">
        <f t="shared" si="6"/>
        <v>103.85304624307508</v>
      </c>
      <c r="D58" s="7">
        <f t="shared" si="6"/>
        <v>103.47122119082776</v>
      </c>
      <c r="E58" s="7">
        <f t="shared" si="6"/>
        <v>102.6128219067014</v>
      </c>
      <c r="F58" s="6">
        <f t="shared" si="5"/>
        <v>100.00014863252767</v>
      </c>
      <c r="G58" s="20">
        <v>0</v>
      </c>
      <c r="H58" s="6">
        <f t="shared" si="0"/>
        <v>100.00014863252767</v>
      </c>
      <c r="I58" s="24">
        <f t="shared" si="2"/>
        <v>614.633276297399</v>
      </c>
      <c r="J58">
        <f>IF(AND(I58&gt;p0,I57&lt;p0),1,"")</f>
      </c>
      <c r="K58">
        <f t="shared" si="4"/>
        <v>-3.3940004644205146</v>
      </c>
      <c r="L58">
        <f>-1/f0/Smax*(2*K52+1*K53)/3</f>
        <v>-0.004139024956610292</v>
      </c>
    </row>
    <row r="59" spans="1:12" ht="12.75">
      <c r="A59" s="1">
        <f t="shared" si="1"/>
        <v>37752.5</v>
      </c>
      <c r="B59" s="7">
        <f>((c_1m*I58+c_2m*I57))/$C$9</f>
        <v>102.66514608052786</v>
      </c>
      <c r="C59" s="7">
        <f t="shared" si="6"/>
        <v>103.343946173412</v>
      </c>
      <c r="D59" s="7">
        <f t="shared" si="6"/>
        <v>103.85304624307508</v>
      </c>
      <c r="E59" s="7">
        <f t="shared" si="6"/>
        <v>103.47122119082776</v>
      </c>
      <c r="F59" s="6">
        <f t="shared" si="5"/>
        <v>100.40247910424755</v>
      </c>
      <c r="G59" s="20">
        <v>0</v>
      </c>
      <c r="H59" s="6">
        <f t="shared" si="0"/>
        <v>100.40247910424755</v>
      </c>
      <c r="I59" s="24">
        <f t="shared" si="2"/>
        <v>612.2781710970876</v>
      </c>
      <c r="J59">
        <f>IF(AND(I59&gt;p0,I58&lt;p0),1,"")</f>
      </c>
      <c r="K59">
        <f t="shared" si="4"/>
        <v>-2.3551052003114137</v>
      </c>
      <c r="L59">
        <f>-1/f0/Smax*(2*K53+1*K54)/3</f>
        <v>-0.003230738924465335</v>
      </c>
    </row>
    <row r="60" spans="1:12" ht="12.75">
      <c r="A60" s="1">
        <f t="shared" si="1"/>
        <v>37782.9375</v>
      </c>
      <c r="B60" s="7">
        <f>((c_1m*I59+c_2m*I58))/$C$9</f>
        <v>102.20336886286869</v>
      </c>
      <c r="C60" s="7">
        <f t="shared" si="6"/>
        <v>102.66514608052786</v>
      </c>
      <c r="D60" s="7">
        <f t="shared" si="6"/>
        <v>103.343946173412</v>
      </c>
      <c r="E60" s="7">
        <f t="shared" si="6"/>
        <v>103.85304624307508</v>
      </c>
      <c r="F60" s="6">
        <f t="shared" si="5"/>
        <v>101.16612920874216</v>
      </c>
      <c r="G60" s="20">
        <v>0</v>
      </c>
      <c r="H60" s="6">
        <f t="shared" si="0"/>
        <v>101.16612920874216</v>
      </c>
      <c r="I60" s="24">
        <f t="shared" si="2"/>
        <v>607.8080241439483</v>
      </c>
      <c r="J60">
        <f>IF(AND(I60&gt;p0,I59&lt;p0),1,"")</f>
      </c>
      <c r="K60">
        <f t="shared" si="4"/>
        <v>-4.470146953139306</v>
      </c>
      <c r="L60">
        <f>-1/f0/Smax*(2*K54+1*K55)/3</f>
        <v>-0.003874587251049265</v>
      </c>
    </row>
    <row r="61" spans="1:12" ht="12.75">
      <c r="A61" s="1">
        <f t="shared" si="1"/>
        <v>37813.375</v>
      </c>
      <c r="B61" s="7">
        <f>((c_1m*I60+c_2m*I59))/$C$9</f>
        <v>101.59934715420066</v>
      </c>
      <c r="C61" s="7">
        <f t="shared" si="6"/>
        <v>102.20336886286869</v>
      </c>
      <c r="D61" s="7">
        <f t="shared" si="6"/>
        <v>102.66514608052786</v>
      </c>
      <c r="E61" s="7">
        <f t="shared" si="6"/>
        <v>103.343946173412</v>
      </c>
      <c r="F61" s="6">
        <f t="shared" si="5"/>
        <v>101.92977931323675</v>
      </c>
      <c r="G61" s="20">
        <v>0</v>
      </c>
      <c r="H61" s="6">
        <f t="shared" si="0"/>
        <v>101.92977931323675</v>
      </c>
      <c r="I61" s="24">
        <f t="shared" si="2"/>
        <v>603.3378771908093</v>
      </c>
      <c r="J61">
        <f>IF(AND(I61&gt;p0,I60&lt;p0),1,"")</f>
      </c>
      <c r="K61">
        <f t="shared" si="4"/>
        <v>-4.470146953138965</v>
      </c>
      <c r="L61">
        <f>-1/f0/Smax*(2*K55+1*K56)/3</f>
        <v>-0.0031042687174578343</v>
      </c>
    </row>
    <row r="62" spans="1:12" ht="12.75">
      <c r="A62" s="1">
        <f t="shared" si="1"/>
        <v>37843.8125</v>
      </c>
      <c r="B62" s="7">
        <f>((c_1m*I61+c_2m*I60))/$C$9</f>
        <v>100.85432266201082</v>
      </c>
      <c r="C62" s="7">
        <f t="shared" si="6"/>
        <v>101.59934715420066</v>
      </c>
      <c r="D62" s="7">
        <f t="shared" si="6"/>
        <v>102.20336886286869</v>
      </c>
      <c r="E62" s="7">
        <f t="shared" si="6"/>
        <v>102.66514608052786</v>
      </c>
      <c r="F62" s="6">
        <f t="shared" si="5"/>
        <v>102.6128219067014</v>
      </c>
      <c r="G62" s="20">
        <v>0</v>
      </c>
      <c r="H62" s="6">
        <f t="shared" si="0"/>
        <v>102.6128219067014</v>
      </c>
      <c r="I62" s="24">
        <f t="shared" si="2"/>
        <v>599.3395790827235</v>
      </c>
      <c r="J62">
        <f>IF(AND(I62&gt;p0,I61&lt;p0),1,"")</f>
      </c>
      <c r="K62">
        <f t="shared" si="4"/>
        <v>-3.9982981080858053</v>
      </c>
      <c r="L62">
        <f>-1/f0/Smax*(2*K56+1*K57)/3</f>
        <v>0.0013796749855368561</v>
      </c>
    </row>
    <row r="63" spans="1:12" ht="12.75">
      <c r="A63" s="1">
        <f t="shared" si="1"/>
        <v>37874.25</v>
      </c>
      <c r="B63" s="7">
        <f>((c_1m*I62+c_2m*I61))/$C$9</f>
        <v>100.1564830543263</v>
      </c>
      <c r="C63" s="7">
        <f t="shared" si="6"/>
        <v>100.85432266201082</v>
      </c>
      <c r="D63" s="7">
        <f t="shared" si="6"/>
        <v>101.59934715420066</v>
      </c>
      <c r="E63" s="7">
        <f t="shared" si="6"/>
        <v>102.20336886286869</v>
      </c>
      <c r="F63" s="6">
        <f t="shared" si="5"/>
        <v>103.47122119082776</v>
      </c>
      <c r="G63" s="20">
        <v>0</v>
      </c>
      <c r="H63" s="6">
        <f t="shared" si="0"/>
        <v>103.47122119082776</v>
      </c>
      <c r="I63" s="24">
        <f t="shared" si="2"/>
        <v>594.3148027853985</v>
      </c>
      <c r="J63">
        <f>IF(AND(I63&gt;p0,I62&lt;p0),1,"")</f>
      </c>
      <c r="K63">
        <f t="shared" si="4"/>
        <v>-5.024776297325047</v>
      </c>
      <c r="L63">
        <f>-1/f0/Smax*(2*K57+1*K58)/3</f>
        <v>0.0036791332947649085</v>
      </c>
    </row>
    <row r="64" spans="1:12" ht="12.75">
      <c r="A64" s="1">
        <f t="shared" si="1"/>
        <v>37904.6875</v>
      </c>
      <c r="B64" s="7">
        <f>((c_1m*I63+c_2m*I62))/$C$9</f>
        <v>99.38745221738809</v>
      </c>
      <c r="C64" s="7">
        <f t="shared" si="6"/>
        <v>100.1564830543263</v>
      </c>
      <c r="D64" s="7">
        <f t="shared" si="6"/>
        <v>100.85432266201082</v>
      </c>
      <c r="E64" s="7">
        <f t="shared" si="6"/>
        <v>101.59934715420066</v>
      </c>
      <c r="F64" s="6">
        <f t="shared" si="5"/>
        <v>103.85304624307508</v>
      </c>
      <c r="G64" s="20">
        <v>0</v>
      </c>
      <c r="H64" s="6">
        <f t="shared" si="0"/>
        <v>103.85304624307508</v>
      </c>
      <c r="I64" s="24">
        <f t="shared" si="2"/>
        <v>592.0797293088287</v>
      </c>
      <c r="J64">
        <f>IF(AND(I64&gt;p0,I63&lt;p0),1,"")</f>
      </c>
      <c r="K64">
        <f t="shared" si="4"/>
        <v>-2.23507347656971</v>
      </c>
      <c r="L64">
        <f>-1/f0/Smax*(2*K58+1*K59)/3</f>
        <v>0.0024778065390657026</v>
      </c>
    </row>
    <row r="65" spans="1:12" ht="12.75">
      <c r="A65" s="1">
        <f t="shared" si="1"/>
        <v>37935.125</v>
      </c>
      <c r="B65" s="7">
        <f>((c_1m*I64+c_2m*I63))/$C$9</f>
        <v>98.82895978324278</v>
      </c>
      <c r="C65" s="7">
        <f t="shared" si="6"/>
        <v>99.38745221738809</v>
      </c>
      <c r="D65" s="7">
        <f t="shared" si="6"/>
        <v>100.1564830543263</v>
      </c>
      <c r="E65" s="7">
        <f t="shared" si="6"/>
        <v>100.85432266201082</v>
      </c>
      <c r="F65" s="6">
        <f t="shared" si="5"/>
        <v>103.343946173412</v>
      </c>
      <c r="G65" s="20">
        <v>0</v>
      </c>
      <c r="H65" s="6">
        <f t="shared" si="0"/>
        <v>103.343946173412</v>
      </c>
      <c r="I65" s="24">
        <f t="shared" si="2"/>
        <v>595.0598272775884</v>
      </c>
      <c r="J65">
        <f>IF(AND(I65&gt;p0,I64&lt;p0),1,"")</f>
      </c>
      <c r="K65">
        <f t="shared" si="4"/>
        <v>2.980097968759651</v>
      </c>
      <c r="L65">
        <f>-1/f0/Smax*(2*K59+1*K60)/3</f>
        <v>0.0024879017218867572</v>
      </c>
    </row>
    <row r="66" spans="1:12" ht="12.75">
      <c r="A66" s="1">
        <f t="shared" si="1"/>
        <v>37965.5625</v>
      </c>
      <c r="B66" s="7">
        <f>((c_1m*I65+c_2m*I64))/$C$9</f>
        <v>98.97796468168076</v>
      </c>
      <c r="C66" s="7">
        <f t="shared" si="6"/>
        <v>98.82895978324278</v>
      </c>
      <c r="D66" s="7">
        <f t="shared" si="6"/>
        <v>99.38745221738809</v>
      </c>
      <c r="E66" s="7">
        <f t="shared" si="6"/>
        <v>100.1564830543263</v>
      </c>
      <c r="F66" s="6">
        <f t="shared" si="5"/>
        <v>102.66514608052786</v>
      </c>
      <c r="G66" s="20">
        <v>0</v>
      </c>
      <c r="H66" s="6">
        <f t="shared" si="0"/>
        <v>102.66514608052786</v>
      </c>
      <c r="I66" s="24">
        <f t="shared" si="2"/>
        <v>599.0332912359345</v>
      </c>
      <c r="J66">
        <f>IF(AND(I66&gt;p0,I65&lt;p0),1,"")</f>
      </c>
      <c r="K66">
        <f t="shared" si="4"/>
        <v>3.9734639583460876</v>
      </c>
      <c r="L66">
        <f>-1/f0/Smax*(2*K60+1*K61)/3</f>
        <v>0.0036342658155603187</v>
      </c>
    </row>
    <row r="67" spans="1:12" ht="12.75">
      <c r="A67" s="1">
        <f t="shared" si="1"/>
        <v>37996</v>
      </c>
      <c r="B67" s="7">
        <f>((c_1m*I66+c_2m*I65))/$C$9</f>
        <v>99.57398427543268</v>
      </c>
      <c r="C67" s="7">
        <f t="shared" si="6"/>
        <v>98.97796468168076</v>
      </c>
      <c r="D67" s="7">
        <f t="shared" si="6"/>
        <v>98.82895978324278</v>
      </c>
      <c r="E67" s="7">
        <f t="shared" si="6"/>
        <v>99.38745221738809</v>
      </c>
      <c r="F67" s="6">
        <f t="shared" si="5"/>
        <v>102.20336886286869</v>
      </c>
      <c r="G67" s="20">
        <v>0</v>
      </c>
      <c r="H67" s="6">
        <f t="shared" si="0"/>
        <v>102.20336886286869</v>
      </c>
      <c r="I67" s="24">
        <f t="shared" si="2"/>
        <v>601.7363773880858</v>
      </c>
      <c r="J67">
        <f>IF(AND(I67&gt;p0,I66&lt;p0),1,"")</f>
      </c>
      <c r="K67">
        <f t="shared" si="4"/>
        <v>2.703086152151286</v>
      </c>
      <c r="L67">
        <f>-1/f0/Smax*(2*K61+1*K62)/3</f>
        <v>0.0035063934998275704</v>
      </c>
    </row>
    <row r="68" spans="1:12" ht="12.75">
      <c r="A68" s="1">
        <f t="shared" si="1"/>
        <v>38026.4375</v>
      </c>
      <c r="B68" s="7">
        <f>((c_1m*I67+c_2m*I66))/$C$9</f>
        <v>100.10919048787088</v>
      </c>
      <c r="C68" s="7">
        <f t="shared" si="6"/>
        <v>99.57398427543268</v>
      </c>
      <c r="D68" s="7">
        <f t="shared" si="6"/>
        <v>98.97796468168076</v>
      </c>
      <c r="E68" s="7">
        <f t="shared" si="6"/>
        <v>98.82895978324278</v>
      </c>
      <c r="F68" s="6">
        <f t="shared" si="5"/>
        <v>101.59934715420066</v>
      </c>
      <c r="G68" s="20">
        <v>0</v>
      </c>
      <c r="H68" s="6">
        <f t="shared" si="0"/>
        <v>101.59934715420066</v>
      </c>
      <c r="I68" s="24">
        <f t="shared" si="2"/>
        <v>605.2721142193133</v>
      </c>
      <c r="J68">
        <f>IF(AND(I68&gt;p0,I67&lt;p0),1,"")</f>
      </c>
      <c r="K68">
        <f t="shared" si="4"/>
        <v>3.5357368312274957</v>
      </c>
      <c r="L68">
        <f>-1/f0/Smax*(2*K62+1*K63)/3</f>
        <v>0.0035288272394299884</v>
      </c>
    </row>
    <row r="69" spans="1:12" ht="12.75">
      <c r="A69" s="1">
        <f t="shared" si="1"/>
        <v>38056.875</v>
      </c>
      <c r="B69" s="7">
        <f>((c_1m*I68+c_2m*I67))/$C$9</f>
        <v>100.64296991447038</v>
      </c>
      <c r="C69" s="7">
        <f t="shared" si="6"/>
        <v>100.10919048787088</v>
      </c>
      <c r="D69" s="7">
        <f t="shared" si="6"/>
        <v>99.57398427543268</v>
      </c>
      <c r="E69" s="7">
        <f t="shared" si="6"/>
        <v>98.97796468168076</v>
      </c>
      <c r="F69" s="6">
        <f t="shared" si="5"/>
        <v>100.85432266201082</v>
      </c>
      <c r="G69" s="20">
        <v>0</v>
      </c>
      <c r="H69" s="6">
        <f t="shared" si="0"/>
        <v>100.85432266201082</v>
      </c>
      <c r="I69" s="24">
        <f t="shared" si="2"/>
        <v>609.6332331979855</v>
      </c>
      <c r="J69">
        <f>IF(AND(I69&gt;p0,I68&lt;p0),1,"")</f>
        <v>1</v>
      </c>
      <c r="K69">
        <f t="shared" si="4"/>
        <v>4.361118978672266</v>
      </c>
      <c r="L69">
        <f>-1/f0/Smax*(2*K63+1*K64)/3</f>
        <v>0.0033291669569701365</v>
      </c>
    </row>
    <row r="70" spans="1:12" ht="12.75">
      <c r="A70" s="1">
        <f t="shared" si="1"/>
        <v>38087.3125</v>
      </c>
      <c r="B70" s="7">
        <f>((c_1m*I69+c_2m*I68))/$C$9</f>
        <v>101.31479760108611</v>
      </c>
      <c r="C70" s="7">
        <f t="shared" si="6"/>
        <v>100.64296991447038</v>
      </c>
      <c r="D70" s="7">
        <f t="shared" si="6"/>
        <v>100.10919048787088</v>
      </c>
      <c r="E70" s="7">
        <f t="shared" si="6"/>
        <v>99.57398427543268</v>
      </c>
      <c r="F70" s="6">
        <f t="shared" si="5"/>
        <v>100.1564830543263</v>
      </c>
      <c r="G70" s="20">
        <v>0</v>
      </c>
      <c r="H70" s="6">
        <f t="shared" si="0"/>
        <v>100.1564830543263</v>
      </c>
      <c r="I70" s="24">
        <f t="shared" si="2"/>
        <v>613.7181479746753</v>
      </c>
      <c r="J70">
        <f>IF(AND(I70&gt;p0,I69&lt;p0),1,"")</f>
      </c>
      <c r="K70">
        <f t="shared" si="4"/>
        <v>4.084914776689743</v>
      </c>
      <c r="L70">
        <f>-1/f0/Smax*(2*K64+1*K65)/3</f>
        <v>0.0004038073128400457</v>
      </c>
    </row>
    <row r="71" spans="1:12" ht="12.75">
      <c r="A71" s="1">
        <f t="shared" si="1"/>
        <v>38117.75</v>
      </c>
      <c r="B71" s="7">
        <f>((c_1m*I70+c_2m*I69))/$C$9</f>
        <v>102.01403034399989</v>
      </c>
      <c r="C71" s="7">
        <f t="shared" si="6"/>
        <v>101.31479760108611</v>
      </c>
      <c r="D71" s="7">
        <f t="shared" si="6"/>
        <v>100.64296991447038</v>
      </c>
      <c r="E71" s="7">
        <f t="shared" si="6"/>
        <v>100.10919048787088</v>
      </c>
      <c r="F71" s="6">
        <f t="shared" si="5"/>
        <v>99.38745221738809</v>
      </c>
      <c r="G71" s="20">
        <v>0</v>
      </c>
      <c r="H71" s="6">
        <f t="shared" si="0"/>
        <v>99.38745221738809</v>
      </c>
      <c r="I71" s="24">
        <f t="shared" si="2"/>
        <v>618.219791898216</v>
      </c>
      <c r="J71">
        <f>IF(AND(I71&gt;p0,I70&lt;p0),1,"")</f>
      </c>
      <c r="K71">
        <f t="shared" si="4"/>
        <v>4.501643923540769</v>
      </c>
      <c r="L71">
        <f>-1/f0/Smax*(2*K65+1*K66)/3</f>
        <v>-0.002692048752267043</v>
      </c>
    </row>
    <row r="72" spans="1:12" ht="12.75">
      <c r="A72" s="1">
        <f t="shared" si="1"/>
        <v>38148.1875</v>
      </c>
      <c r="B72" s="7">
        <f>((c_1m*I71+c_2m*I70))/$C$9</f>
        <v>102.73652238813328</v>
      </c>
      <c r="C72" s="7">
        <f t="shared" si="6"/>
        <v>102.01403034399989</v>
      </c>
      <c r="D72" s="7">
        <f t="shared" si="6"/>
        <v>101.31479760108611</v>
      </c>
      <c r="E72" s="7">
        <f t="shared" si="6"/>
        <v>100.64296991447038</v>
      </c>
      <c r="F72" s="6">
        <f t="shared" si="5"/>
        <v>98.82895978324278</v>
      </c>
      <c r="G72" s="20">
        <v>0</v>
      </c>
      <c r="H72" s="6">
        <f t="shared" si="0"/>
        <v>98.82895978324278</v>
      </c>
      <c r="I72" s="24">
        <f t="shared" si="2"/>
        <v>621.4890159029691</v>
      </c>
      <c r="J72">
        <f>IF(AND(I72&gt;p0,I71&lt;p0),1,"")</f>
      </c>
      <c r="K72">
        <f t="shared" si="4"/>
        <v>3.2692240047530277</v>
      </c>
      <c r="L72">
        <f>-1/f0/Smax*(2*K66+1*K67)/3</f>
        <v>-0.0028861826744833226</v>
      </c>
    </row>
    <row r="73" spans="1:12" ht="12.75">
      <c r="A73" s="1">
        <f t="shared" si="1"/>
        <v>38178.625</v>
      </c>
      <c r="B73" s="7">
        <f>((c_1m*I72+c_2m*I71))/$C$9</f>
        <v>103.36355438351131</v>
      </c>
      <c r="C73" s="7">
        <f aca="true" t="shared" si="7" ref="C73:C82">B72</f>
        <v>102.73652238813328</v>
      </c>
      <c r="D73" s="7">
        <f aca="true" t="shared" si="8" ref="D73:D82">C72</f>
        <v>102.01403034399989</v>
      </c>
      <c r="E73" s="7">
        <f aca="true" t="shared" si="9" ref="E73:E82">D72</f>
        <v>101.31479760108611</v>
      </c>
      <c r="F73" s="6">
        <f t="shared" si="5"/>
        <v>98.97796468168076</v>
      </c>
      <c r="G73" s="20">
        <v>0</v>
      </c>
      <c r="H73" s="6">
        <f aca="true" t="shared" si="10" ref="H73:H82">F73-G73</f>
        <v>98.97796468168076</v>
      </c>
      <c r="I73" s="24">
        <f aca="true" t="shared" si="11" ref="I73:I82">-($C$8/$C$7)*H73+$C$8</f>
        <v>620.6167921072346</v>
      </c>
      <c r="J73">
        <f>IF(AND(I73&gt;p0,I72&lt;p0),1,"")</f>
      </c>
      <c r="K73">
        <f t="shared" si="4"/>
        <v>-0.8722237957344987</v>
      </c>
      <c r="L73">
        <f>-1/f0/Smax*(2*K67+1*K68)/3</f>
        <v>-0.002423281608544734</v>
      </c>
    </row>
    <row r="74" spans="1:12" ht="12.75">
      <c r="A74" s="1">
        <f t="shared" si="1"/>
        <v>38209.0625</v>
      </c>
      <c r="B74" s="7">
        <f>((c_1m*I73+c_2m*I72))/$C$9</f>
        <v>103.49428027092141</v>
      </c>
      <c r="C74" s="7">
        <f t="shared" si="7"/>
        <v>103.36355438351131</v>
      </c>
      <c r="D74" s="7">
        <f t="shared" si="8"/>
        <v>102.73652238813328</v>
      </c>
      <c r="E74" s="7">
        <f t="shared" si="9"/>
        <v>102.01403034399989</v>
      </c>
      <c r="F74" s="6">
        <f t="shared" si="5"/>
        <v>99.57398427543268</v>
      </c>
      <c r="G74" s="20">
        <v>0</v>
      </c>
      <c r="H74" s="6">
        <f t="shared" si="10"/>
        <v>99.57398427543268</v>
      </c>
      <c r="I74" s="24">
        <f t="shared" si="11"/>
        <v>617.1278969242966</v>
      </c>
      <c r="J74">
        <f>IF(AND(I74&gt;p0,I73&lt;p0),1,"")</f>
      </c>
      <c r="K74">
        <f t="shared" si="4"/>
        <v>-3.488895182937995</v>
      </c>
      <c r="L74">
        <f>-1/f0/Smax*(2*K68+1*K69)/3</f>
        <v>-0.0030982635883813705</v>
      </c>
    </row>
    <row r="75" spans="1:12" ht="12.75">
      <c r="A75" s="1">
        <f t="shared" si="1"/>
        <v>38239.5</v>
      </c>
      <c r="B75" s="7">
        <f>((c_1m*I74+c_2m*I73))/$C$9</f>
        <v>103.08724249957862</v>
      </c>
      <c r="C75" s="7">
        <f t="shared" si="7"/>
        <v>103.49428027092141</v>
      </c>
      <c r="D75" s="7">
        <f t="shared" si="8"/>
        <v>103.36355438351131</v>
      </c>
      <c r="E75" s="7">
        <f t="shared" si="9"/>
        <v>102.73652238813328</v>
      </c>
      <c r="F75" s="6">
        <f t="shared" si="5"/>
        <v>100.10919048787088</v>
      </c>
      <c r="G75" s="20">
        <v>0</v>
      </c>
      <c r="H75" s="6">
        <f t="shared" si="10"/>
        <v>100.10919048787088</v>
      </c>
      <c r="I75" s="24">
        <f t="shared" si="11"/>
        <v>613.9949825100241</v>
      </c>
      <c r="J75">
        <f>IF(AND(I75&gt;p0,I74&lt;p0),1,"")</f>
      </c>
      <c r="K75">
        <f t="shared" si="4"/>
        <v>-3.132914414272477</v>
      </c>
      <c r="L75">
        <f>-1/f0/Smax*(2*K69+1*K70)/3</f>
        <v>-0.003470773098654275</v>
      </c>
    </row>
    <row r="76" spans="1:12" ht="12.75">
      <c r="A76" s="1">
        <f t="shared" si="1"/>
        <v>38269.9375</v>
      </c>
      <c r="B76" s="7">
        <f>((c_1m*I75+c_2m*I74))/$C$9</f>
        <v>102.54135804595552</v>
      </c>
      <c r="C76" s="7">
        <f t="shared" si="7"/>
        <v>103.08724249957862</v>
      </c>
      <c r="D76" s="7">
        <f t="shared" si="8"/>
        <v>103.49428027092141</v>
      </c>
      <c r="E76" s="7">
        <f t="shared" si="9"/>
        <v>103.36355438351131</v>
      </c>
      <c r="F76" s="6">
        <f t="shared" si="5"/>
        <v>100.64296991447038</v>
      </c>
      <c r="G76" s="20">
        <v>0</v>
      </c>
      <c r="H76" s="6">
        <f t="shared" si="10"/>
        <v>100.64296991447038</v>
      </c>
      <c r="I76" s="24">
        <f t="shared" si="11"/>
        <v>610.8704200128562</v>
      </c>
      <c r="J76">
        <f>IF(AND(I76&gt;p0,I75&lt;p0),1,"")</f>
      </c>
      <c r="K76">
        <f t="shared" si="4"/>
        <v>-3.124562497167858</v>
      </c>
      <c r="L76">
        <f>-1/f0/Smax*(2*K70+1*K71)/3</f>
        <v>-0.0034340036522819122</v>
      </c>
    </row>
    <row r="77" spans="1:12" ht="12.75">
      <c r="A77" s="1">
        <f t="shared" si="1"/>
        <v>38300.375</v>
      </c>
      <c r="B77" s="7">
        <f>((c_1m*I76+c_2m*I75))/$C$9</f>
        <v>102.02004083528725</v>
      </c>
      <c r="C77" s="7">
        <f t="shared" si="7"/>
        <v>102.54135804595552</v>
      </c>
      <c r="D77" s="7">
        <f t="shared" si="8"/>
        <v>103.08724249957862</v>
      </c>
      <c r="E77" s="7">
        <f t="shared" si="9"/>
        <v>103.49428027092141</v>
      </c>
      <c r="F77" s="6">
        <f t="shared" si="5"/>
        <v>101.31479760108611</v>
      </c>
      <c r="G77" s="20">
        <v>0</v>
      </c>
      <c r="H77" s="6">
        <f t="shared" si="10"/>
        <v>101.31479760108611</v>
      </c>
      <c r="I77" s="24">
        <f t="shared" si="11"/>
        <v>606.9377701399837</v>
      </c>
      <c r="J77">
        <f>IF(AND(I77&gt;p0,I76&lt;p0),1,"")</f>
      </c>
      <c r="K77">
        <f t="shared" si="4"/>
        <v>-3.932649872872503</v>
      </c>
      <c r="L77">
        <f>-1/f0/Smax*(2*K71+1*K72)/3</f>
        <v>-0.003325883970686874</v>
      </c>
    </row>
    <row r="78" spans="1:12" ht="12.75">
      <c r="A78" s="1">
        <f t="shared" si="1"/>
        <v>38330.8125</v>
      </c>
      <c r="B78" s="7">
        <f>((c_1m*I77+c_2m*I76))/$C$9</f>
        <v>101.41847168152212</v>
      </c>
      <c r="C78" s="7">
        <f t="shared" si="7"/>
        <v>102.02004083528725</v>
      </c>
      <c r="D78" s="7">
        <f t="shared" si="8"/>
        <v>102.54135804595552</v>
      </c>
      <c r="E78" s="7">
        <f t="shared" si="9"/>
        <v>103.08724249957862</v>
      </c>
      <c r="F78" s="6">
        <f t="shared" si="5"/>
        <v>102.01403034399989</v>
      </c>
      <c r="G78" s="20">
        <v>0</v>
      </c>
      <c r="H78" s="6">
        <f t="shared" si="10"/>
        <v>102.01403034399989</v>
      </c>
      <c r="I78" s="24">
        <f t="shared" si="11"/>
        <v>602.8447004253665</v>
      </c>
      <c r="J78">
        <f>IF(AND(I78&gt;p0,I77&lt;p0),1,"")</f>
      </c>
      <c r="K78">
        <f t="shared" si="4"/>
        <v>-4.093069714617286</v>
      </c>
      <c r="L78">
        <f>-1/f0/Smax*(2*K72+1*K73)/3</f>
        <v>-0.0015355621175532673</v>
      </c>
    </row>
    <row r="79" spans="1:12" ht="12.75">
      <c r="A79" s="1">
        <f t="shared" si="1"/>
        <v>38361.25</v>
      </c>
      <c r="B79" s="7">
        <f>((c_1m*I78+c_2m*I77))/$C$9</f>
        <v>100.74698805186888</v>
      </c>
      <c r="C79" s="7">
        <f t="shared" si="7"/>
        <v>101.41847168152212</v>
      </c>
      <c r="D79" s="7">
        <f t="shared" si="8"/>
        <v>102.02004083528725</v>
      </c>
      <c r="E79" s="7">
        <f t="shared" si="9"/>
        <v>102.54135804595552</v>
      </c>
      <c r="F79" s="6">
        <f t="shared" si="5"/>
        <v>102.73652238813328</v>
      </c>
      <c r="G79" s="20">
        <v>0</v>
      </c>
      <c r="H79" s="6">
        <f t="shared" si="10"/>
        <v>102.73652238813328</v>
      </c>
      <c r="I79" s="24">
        <f t="shared" si="11"/>
        <v>598.61547870361</v>
      </c>
      <c r="J79">
        <f>IF(AND(I79&gt;p0,I78&lt;p0),1,"")</f>
      </c>
      <c r="K79">
        <f t="shared" si="4"/>
        <v>-4.229221721756403</v>
      </c>
      <c r="L79">
        <f>-1/f0/Smax*(2*K73+1*K74)/3</f>
        <v>0.0014182500743650387</v>
      </c>
    </row>
    <row r="80" spans="1:12" ht="12.75">
      <c r="A80" s="1">
        <f t="shared" si="1"/>
        <v>38391.6875</v>
      </c>
      <c r="B80" s="7">
        <f>((c_1m*I79+c_2m*I78))/$C$9</f>
        <v>100.05119456538544</v>
      </c>
      <c r="C80" s="7">
        <f t="shared" si="7"/>
        <v>100.74698805186888</v>
      </c>
      <c r="D80" s="7">
        <f t="shared" si="8"/>
        <v>101.41847168152212</v>
      </c>
      <c r="E80" s="7">
        <f t="shared" si="9"/>
        <v>102.02004083528725</v>
      </c>
      <c r="F80" s="6">
        <f t="shared" si="5"/>
        <v>103.36355438351131</v>
      </c>
      <c r="G80" s="20">
        <v>0</v>
      </c>
      <c r="H80" s="6">
        <f t="shared" si="10"/>
        <v>103.36355438351131</v>
      </c>
      <c r="I80" s="24">
        <f t="shared" si="11"/>
        <v>594.9450475111533</v>
      </c>
      <c r="J80">
        <f>IF(AND(I80&gt;p0,I79&lt;p0),1,"")</f>
      </c>
      <c r="K80">
        <f t="shared" si="4"/>
        <v>-3.6704311924567037</v>
      </c>
      <c r="L80">
        <f>-1/f0/Smax*(2*K74+1*K75)/3</f>
        <v>0.0027400283957041915</v>
      </c>
    </row>
    <row r="81" spans="1:12" ht="12.75">
      <c r="A81" s="1">
        <f t="shared" si="1"/>
        <v>38422.125</v>
      </c>
      <c r="B81" s="7">
        <f>((c_1m*I80+c_2m*I79))/$C$9</f>
        <v>99.402203331356</v>
      </c>
      <c r="C81" s="7">
        <f t="shared" si="7"/>
        <v>100.05119456538544</v>
      </c>
      <c r="D81" s="7">
        <f t="shared" si="8"/>
        <v>100.74698805186888</v>
      </c>
      <c r="E81" s="7">
        <f t="shared" si="9"/>
        <v>101.41847168152212</v>
      </c>
      <c r="F81" s="6">
        <f t="shared" si="5"/>
        <v>103.49428027092141</v>
      </c>
      <c r="G81" s="20">
        <v>0</v>
      </c>
      <c r="H81" s="6">
        <f t="shared" si="10"/>
        <v>103.49428027092141</v>
      </c>
      <c r="I81" s="24">
        <f t="shared" si="11"/>
        <v>594.1798228043625</v>
      </c>
      <c r="J81">
        <f>IF(AND(I81&gt;p0,I80&lt;p0),1,"")</f>
      </c>
      <c r="K81">
        <f t="shared" si="4"/>
        <v>-0.765224706790832</v>
      </c>
      <c r="L81">
        <f>-1/f0/Smax*(2*K75+1*K76)/3</f>
        <v>0.002544821497483147</v>
      </c>
    </row>
    <row r="82" spans="1:12" ht="12.75">
      <c r="A82" s="1">
        <f t="shared" si="1"/>
        <v>38452.5625</v>
      </c>
      <c r="B82" s="7">
        <f>((c_1m*I81+c_2m*I80))/$C$9</f>
        <v>99.08098544784649</v>
      </c>
      <c r="C82" s="7">
        <f t="shared" si="7"/>
        <v>99.402203331356</v>
      </c>
      <c r="D82" s="7">
        <f t="shared" si="8"/>
        <v>100.05119456538544</v>
      </c>
      <c r="E82" s="7">
        <f t="shared" si="9"/>
        <v>100.74698805186888</v>
      </c>
      <c r="F82" s="6">
        <f t="shared" si="5"/>
        <v>103.08724249957862</v>
      </c>
      <c r="G82" s="20">
        <v>0</v>
      </c>
      <c r="H82" s="6">
        <f t="shared" si="10"/>
        <v>103.08724249957862</v>
      </c>
      <c r="I82" s="24">
        <f t="shared" si="11"/>
        <v>596.5624829292959</v>
      </c>
      <c r="J82">
        <f>IF(AND(I82&gt;p0,I81&lt;p0),1,"")</f>
      </c>
      <c r="K82">
        <f t="shared" si="4"/>
        <v>2.382660124933409</v>
      </c>
      <c r="L82">
        <f>-1/f0/Smax*(2*K76+1*K77)/3</f>
        <v>0.002759288581899246</v>
      </c>
    </row>
    <row r="83" spans="1:12" ht="12.75">
      <c r="A83" s="1">
        <f t="shared" si="1"/>
        <v>38483</v>
      </c>
      <c r="B83" s="7">
        <f>((c_1m*I82+c_2m*I81))/$C$9</f>
        <v>99.2682364798871</v>
      </c>
      <c r="C83" s="7">
        <f aca="true" t="shared" si="12" ref="C83:C96">B82</f>
        <v>99.08098544784649</v>
      </c>
      <c r="D83" s="7">
        <f aca="true" t="shared" si="13" ref="D83:D96">C82</f>
        <v>99.402203331356</v>
      </c>
      <c r="E83" s="7">
        <f aca="true" t="shared" si="14" ref="E83:E96">D82</f>
        <v>100.05119456538544</v>
      </c>
      <c r="F83" s="6">
        <f t="shared" si="5"/>
        <v>102.54135804595552</v>
      </c>
      <c r="G83" s="20">
        <v>0</v>
      </c>
      <c r="H83" s="6">
        <f aca="true" t="shared" si="15" ref="H83:H96">F83-G83</f>
        <v>102.54135804595552</v>
      </c>
      <c r="I83" s="24">
        <f aca="true" t="shared" si="16" ref="I83:I96">-($C$8/$C$7)*H83+$C$8</f>
        <v>599.757904121236</v>
      </c>
      <c r="J83">
        <f>IF(AND(I83&gt;p0,I82&lt;p0),1,"")</f>
      </c>
      <c r="K83">
        <f t="shared" si="4"/>
        <v>3.195421191940113</v>
      </c>
      <c r="L83">
        <f>-1/f0/Smax*(2*K77+1*K78)/3</f>
        <v>0.003240750531263494</v>
      </c>
    </row>
    <row r="84" spans="1:12" ht="12.75">
      <c r="A84" s="1">
        <f aca="true" t="shared" si="17" ref="A84:A147">A83+365.25/12*$C$6</f>
        <v>38513.4375</v>
      </c>
      <c r="B84" s="7">
        <f>((c_1m*I83+c_2m*I82))/$C$9</f>
        <v>99.74662260741</v>
      </c>
      <c r="C84" s="7">
        <f t="shared" si="12"/>
        <v>99.2682364798871</v>
      </c>
      <c r="D84" s="7">
        <f t="shared" si="13"/>
        <v>99.08098544784649</v>
      </c>
      <c r="E84" s="7">
        <f t="shared" si="14"/>
        <v>99.402203331356</v>
      </c>
      <c r="F84" s="6">
        <f t="shared" si="5"/>
        <v>102.02004083528725</v>
      </c>
      <c r="G84" s="20">
        <v>0</v>
      </c>
      <c r="H84" s="6">
        <f t="shared" si="15"/>
        <v>102.02004083528725</v>
      </c>
      <c r="I84" s="24">
        <f t="shared" si="16"/>
        <v>602.8095170617332</v>
      </c>
      <c r="J84">
        <f>IF(AND(I84&gt;p0,I83&lt;p0),1,"")</f>
      </c>
      <c r="K84">
        <f t="shared" si="4"/>
        <v>3.0516129404971934</v>
      </c>
      <c r="L84">
        <f>-1/f0/Smax*(2*K78+1*K79)/3</f>
        <v>0.0033645965178837334</v>
      </c>
    </row>
    <row r="85" spans="1:12" ht="12.75">
      <c r="A85" s="1">
        <f t="shared" si="17"/>
        <v>38543.875</v>
      </c>
      <c r="B85" s="7">
        <f>((c_1m*I84+c_2m*I83))/$C$9</f>
        <v>100.26481198092239</v>
      </c>
      <c r="C85" s="7">
        <f t="shared" si="12"/>
        <v>99.74662260741</v>
      </c>
      <c r="D85" s="7">
        <f t="shared" si="13"/>
        <v>99.2682364798871</v>
      </c>
      <c r="E85" s="7">
        <f t="shared" si="14"/>
        <v>99.08098544784649</v>
      </c>
      <c r="F85" s="6">
        <f t="shared" si="5"/>
        <v>101.41847168152212</v>
      </c>
      <c r="G85" s="20">
        <v>0</v>
      </c>
      <c r="H85" s="6">
        <f t="shared" si="15"/>
        <v>101.41847168152212</v>
      </c>
      <c r="I85" s="24">
        <f t="shared" si="16"/>
        <v>606.3308974740169</v>
      </c>
      <c r="J85">
        <f>IF(AND(I85&gt;p0,I84&lt;p0),1,"")</f>
      </c>
      <c r="K85">
        <f aca="true" t="shared" si="18" ref="K85:K148">I85-I84</f>
        <v>3.5213804122836336</v>
      </c>
      <c r="L85">
        <f>-1/f0/Smax*(2*K79+1*K80)/3</f>
        <v>0.003286957895926696</v>
      </c>
    </row>
    <row r="86" spans="1:12" ht="12.75">
      <c r="A86" s="1">
        <f t="shared" si="17"/>
        <v>38574.3125</v>
      </c>
      <c r="B86" s="7">
        <f>((c_1m*I85+c_2m*I84))/$C$9</f>
        <v>100.82039088485057</v>
      </c>
      <c r="C86" s="7">
        <f t="shared" si="12"/>
        <v>100.26481198092239</v>
      </c>
      <c r="D86" s="7">
        <f t="shared" si="13"/>
        <v>99.74662260741</v>
      </c>
      <c r="E86" s="7">
        <f t="shared" si="14"/>
        <v>99.2682364798871</v>
      </c>
      <c r="F86" s="6">
        <f t="shared" si="5"/>
        <v>100.74698805186888</v>
      </c>
      <c r="G86" s="20">
        <v>0</v>
      </c>
      <c r="H86" s="6">
        <f t="shared" si="15"/>
        <v>100.74698805186888</v>
      </c>
      <c r="I86" s="24">
        <f t="shared" si="16"/>
        <v>610.2615333549139</v>
      </c>
      <c r="J86">
        <f>IF(AND(I86&gt;p0,I85&lt;p0),1,"")</f>
        <v>1</v>
      </c>
      <c r="K86">
        <f t="shared" si="18"/>
        <v>3.930635880897057</v>
      </c>
      <c r="L86">
        <f>-1/f0/Smax*(2*K80+1*K81)/3</f>
        <v>0.0021967715695675447</v>
      </c>
    </row>
    <row r="87" spans="1:12" ht="12.75">
      <c r="A87" s="1">
        <f t="shared" si="17"/>
        <v>38604.75</v>
      </c>
      <c r="B87" s="7">
        <f>((c_1m*I86+c_2m*I85))/$C$9</f>
        <v>101.4482131670925</v>
      </c>
      <c r="C87" s="7">
        <f t="shared" si="12"/>
        <v>100.82039088485057</v>
      </c>
      <c r="D87" s="7">
        <f t="shared" si="13"/>
        <v>100.26481198092239</v>
      </c>
      <c r="E87" s="7">
        <f t="shared" si="14"/>
        <v>99.74662260741</v>
      </c>
      <c r="F87" s="6">
        <f t="shared" si="5"/>
        <v>100.05119456538544</v>
      </c>
      <c r="G87" s="20">
        <v>0</v>
      </c>
      <c r="H87" s="6">
        <f t="shared" si="15"/>
        <v>100.05119456538544</v>
      </c>
      <c r="I87" s="24">
        <f t="shared" si="16"/>
        <v>614.3344708367681</v>
      </c>
      <c r="J87">
        <f>IF(AND(I87&gt;p0,I86&lt;p0),1,"")</f>
      </c>
      <c r="K87">
        <f t="shared" si="18"/>
        <v>4.072937481854183</v>
      </c>
      <c r="L87">
        <f>-1/f0/Smax*(2*K81+1*K82)/3</f>
        <v>-0.00023095141229044578</v>
      </c>
    </row>
    <row r="88" spans="1:12" ht="12.75">
      <c r="A88" s="1">
        <f t="shared" si="17"/>
        <v>38635.1875</v>
      </c>
      <c r="B88" s="7">
        <f>((c_1m*I87+c_2m*I86))/$C$9</f>
        <v>102.11754930733774</v>
      </c>
      <c r="C88" s="7">
        <f t="shared" si="12"/>
        <v>101.4482131670925</v>
      </c>
      <c r="D88" s="7">
        <f t="shared" si="13"/>
        <v>100.82039088485057</v>
      </c>
      <c r="E88" s="7">
        <f t="shared" si="14"/>
        <v>100.26481198092239</v>
      </c>
      <c r="F88" s="6">
        <f aca="true" t="shared" si="19" ref="F88:F151">E84</f>
        <v>99.402203331356</v>
      </c>
      <c r="G88" s="20">
        <v>0</v>
      </c>
      <c r="H88" s="6">
        <f t="shared" si="15"/>
        <v>99.402203331356</v>
      </c>
      <c r="I88" s="24">
        <f t="shared" si="16"/>
        <v>618.1334439140136</v>
      </c>
      <c r="J88">
        <f>IF(AND(I88&gt;p0,I87&lt;p0),1,"")</f>
      </c>
      <c r="K88">
        <f t="shared" si="18"/>
        <v>3.7989730772454777</v>
      </c>
      <c r="L88">
        <f>-1/f0/Smax*(2*K82+1*K83)/3</f>
        <v>-0.0021573825045547237</v>
      </c>
    </row>
    <row r="89" spans="1:12" ht="12.75">
      <c r="A89" s="1">
        <f t="shared" si="17"/>
        <v>38665.625</v>
      </c>
      <c r="B89" s="7">
        <f>((c_1m*I88+c_2m*I87))/$C$9</f>
        <v>102.76897578051923</v>
      </c>
      <c r="C89" s="7">
        <f t="shared" si="12"/>
        <v>102.11754930733774</v>
      </c>
      <c r="D89" s="7">
        <f t="shared" si="13"/>
        <v>101.4482131670925</v>
      </c>
      <c r="E89" s="7">
        <f t="shared" si="14"/>
        <v>100.82039088485057</v>
      </c>
      <c r="F89" s="6">
        <f t="shared" si="19"/>
        <v>99.08098544784649</v>
      </c>
      <c r="G89" s="20">
        <v>0</v>
      </c>
      <c r="H89" s="6">
        <f t="shared" si="15"/>
        <v>99.08098544784649</v>
      </c>
      <c r="I89" s="24">
        <f t="shared" si="16"/>
        <v>620.013743719923</v>
      </c>
      <c r="J89">
        <f>IF(AND(I89&gt;p0,I88&lt;p0),1,"")</f>
      </c>
      <c r="K89">
        <f t="shared" si="18"/>
        <v>1.8802998059094307</v>
      </c>
      <c r="L89">
        <f>-1/f0/Smax*(2*K83+1*K84)/3</f>
        <v>-0.002558930982216103</v>
      </c>
    </row>
    <row r="90" spans="1:12" ht="12.75">
      <c r="A90" s="1">
        <f t="shared" si="17"/>
        <v>38696.0625</v>
      </c>
      <c r="B90" s="7">
        <f>((c_1m*I89+c_2m*I88))/$C$9</f>
        <v>103.21027063292654</v>
      </c>
      <c r="C90" s="7">
        <f t="shared" si="12"/>
        <v>102.76897578051923</v>
      </c>
      <c r="D90" s="7">
        <f t="shared" si="13"/>
        <v>102.11754930733774</v>
      </c>
      <c r="E90" s="7">
        <f t="shared" si="14"/>
        <v>101.4482131670925</v>
      </c>
      <c r="F90" s="6">
        <f t="shared" si="19"/>
        <v>99.2682364798871</v>
      </c>
      <c r="G90" s="20">
        <v>0</v>
      </c>
      <c r="H90" s="6">
        <f t="shared" si="15"/>
        <v>99.2682364798871</v>
      </c>
      <c r="I90" s="24">
        <f t="shared" si="16"/>
        <v>618.9176401177341</v>
      </c>
      <c r="J90">
        <f>IF(AND(I90&gt;p0,I89&lt;p0),1,"")</f>
      </c>
      <c r="K90">
        <f t="shared" si="18"/>
        <v>-1.0961036021889186</v>
      </c>
      <c r="L90">
        <f>-1/f0/Smax*(2*K84+1*K85)/3</f>
        <v>-0.0026082943884222277</v>
      </c>
    </row>
    <row r="91" spans="1:12" ht="12.75">
      <c r="A91" s="1">
        <f t="shared" si="17"/>
        <v>38726.5</v>
      </c>
      <c r="B91" s="7">
        <f>((c_1m*I90+c_2m*I89))/$C$9</f>
        <v>103.2260135931016</v>
      </c>
      <c r="C91" s="7">
        <f t="shared" si="12"/>
        <v>103.21027063292654</v>
      </c>
      <c r="D91" s="7">
        <f t="shared" si="13"/>
        <v>102.76897578051923</v>
      </c>
      <c r="E91" s="7">
        <f t="shared" si="14"/>
        <v>102.11754930733774</v>
      </c>
      <c r="F91" s="6">
        <f t="shared" si="19"/>
        <v>99.74662260741</v>
      </c>
      <c r="G91" s="20">
        <v>0</v>
      </c>
      <c r="H91" s="6">
        <f t="shared" si="15"/>
        <v>99.74662260741</v>
      </c>
      <c r="I91" s="24">
        <f t="shared" si="16"/>
        <v>616.1173310785756</v>
      </c>
      <c r="J91">
        <f>IF(AND(I91&gt;p0,I90&lt;p0),1,"")</f>
      </c>
      <c r="K91">
        <f t="shared" si="18"/>
        <v>-2.800309039158492</v>
      </c>
      <c r="L91">
        <f>-1/f0/Smax*(2*K85+1*K86)/3</f>
        <v>-0.0029738202453832856</v>
      </c>
    </row>
    <row r="92" spans="1:12" ht="12.75">
      <c r="A92" s="1">
        <f t="shared" si="17"/>
        <v>38756.9375</v>
      </c>
      <c r="B92" s="7">
        <f>((c_1m*I91+c_2m*I90))/$C$9</f>
        <v>102.87290911570649</v>
      </c>
      <c r="C92" s="7">
        <f t="shared" si="12"/>
        <v>103.2260135931016</v>
      </c>
      <c r="D92" s="7">
        <f t="shared" si="13"/>
        <v>103.21027063292654</v>
      </c>
      <c r="E92" s="7">
        <f t="shared" si="14"/>
        <v>102.76897578051923</v>
      </c>
      <c r="F92" s="6">
        <f t="shared" si="19"/>
        <v>100.26481198092239</v>
      </c>
      <c r="G92" s="20">
        <v>0</v>
      </c>
      <c r="H92" s="6">
        <f t="shared" si="15"/>
        <v>100.26481198092239</v>
      </c>
      <c r="I92" s="24">
        <f t="shared" si="16"/>
        <v>613.084027428747</v>
      </c>
      <c r="J92">
        <f>IF(AND(I92&gt;p0,I91&lt;p0),1,"")</f>
      </c>
      <c r="K92">
        <f t="shared" si="18"/>
        <v>-3.0333036498285537</v>
      </c>
      <c r="L92">
        <f>-1/f0/Smax*(2*K86+1*K87)/3</f>
        <v>-0.003234203047059159</v>
      </c>
    </row>
    <row r="93" spans="1:12" ht="12.75">
      <c r="A93" s="1">
        <f t="shared" si="17"/>
        <v>38787.375</v>
      </c>
      <c r="B93" s="7">
        <f>((c_1m*I92+c_2m*I91))/$C$9</f>
        <v>102.3828914814464</v>
      </c>
      <c r="C93" s="7">
        <f t="shared" si="12"/>
        <v>102.87290911570649</v>
      </c>
      <c r="D93" s="7">
        <f t="shared" si="13"/>
        <v>103.2260135931016</v>
      </c>
      <c r="E93" s="7">
        <f t="shared" si="14"/>
        <v>103.21027063292654</v>
      </c>
      <c r="F93" s="6">
        <f t="shared" si="19"/>
        <v>100.82039088485057</v>
      </c>
      <c r="G93" s="20">
        <v>0</v>
      </c>
      <c r="H93" s="6">
        <f t="shared" si="15"/>
        <v>100.82039088485057</v>
      </c>
      <c r="I93" s="24">
        <f t="shared" si="16"/>
        <v>609.8318582350211</v>
      </c>
      <c r="J93">
        <f>IF(AND(I93&gt;p0,I92&lt;p0),1,"")</f>
      </c>
      <c r="K93">
        <f t="shared" si="18"/>
        <v>-3.2521691937259902</v>
      </c>
      <c r="L93">
        <f>-1/f0/Smax*(2*K87+1*K88)/3</f>
        <v>-0.0032370861899603913</v>
      </c>
    </row>
    <row r="94" spans="1:12" ht="12.75">
      <c r="A94" s="1">
        <f t="shared" si="17"/>
        <v>38817.8125</v>
      </c>
      <c r="B94" s="7">
        <f>((c_1m*I93+c_2m*I92))/$C$9</f>
        <v>101.85545431875191</v>
      </c>
      <c r="C94" s="7">
        <f t="shared" si="12"/>
        <v>102.3828914814464</v>
      </c>
      <c r="D94" s="7">
        <f t="shared" si="13"/>
        <v>102.87290911570649</v>
      </c>
      <c r="E94" s="7">
        <f t="shared" si="14"/>
        <v>103.2260135931016</v>
      </c>
      <c r="F94" s="6">
        <f t="shared" si="19"/>
        <v>101.4482131670925</v>
      </c>
      <c r="G94" s="20">
        <v>0</v>
      </c>
      <c r="H94" s="6">
        <f t="shared" si="15"/>
        <v>101.4482131670925</v>
      </c>
      <c r="I94" s="24">
        <f t="shared" si="16"/>
        <v>606.156800973117</v>
      </c>
      <c r="J94">
        <f>IF(AND(I94&gt;p0,I93&lt;p0),1,"")</f>
      </c>
      <c r="K94">
        <f t="shared" si="18"/>
        <v>-3.675057261904044</v>
      </c>
      <c r="L94">
        <f>-1/f0/Smax*(2*K88+1*K89)/3</f>
        <v>-0.00256863034157192</v>
      </c>
    </row>
    <row r="95" spans="1:12" ht="12.75">
      <c r="A95" s="1">
        <f t="shared" si="17"/>
        <v>38848.25</v>
      </c>
      <c r="B95" s="7">
        <f>((c_1m*I94+c_2m*I93))/$C$9</f>
        <v>101.27113731297977</v>
      </c>
      <c r="C95" s="7">
        <f t="shared" si="12"/>
        <v>101.85545431875191</v>
      </c>
      <c r="D95" s="7">
        <f t="shared" si="13"/>
        <v>102.3828914814464</v>
      </c>
      <c r="E95" s="7">
        <f t="shared" si="14"/>
        <v>102.87290911570649</v>
      </c>
      <c r="F95" s="6">
        <f t="shared" si="19"/>
        <v>102.11754930733774</v>
      </c>
      <c r="G95" s="20">
        <v>0</v>
      </c>
      <c r="H95" s="6">
        <f t="shared" si="15"/>
        <v>102.11754930733774</v>
      </c>
      <c r="I95" s="24">
        <f t="shared" si="16"/>
        <v>602.2387357619255</v>
      </c>
      <c r="J95">
        <f>IF(AND(I95&gt;p0,I94&lt;p0),1,"")</f>
      </c>
      <c r="K95">
        <f t="shared" si="18"/>
        <v>-3.9180652111915606</v>
      </c>
      <c r="L95">
        <f>-1/f0/Smax*(2*K89+1*K90)/3</f>
        <v>-0.0007220856394661092</v>
      </c>
    </row>
    <row r="96" spans="1:12" ht="12.75">
      <c r="A96" s="1">
        <f t="shared" si="17"/>
        <v>38878.6875</v>
      </c>
      <c r="B96" s="7">
        <f>((c_1m*I95+c_2m*I94))/$C$9</f>
        <v>100.63432697440034</v>
      </c>
      <c r="C96" s="7">
        <f t="shared" si="12"/>
        <v>101.27113731297977</v>
      </c>
      <c r="D96" s="7">
        <f t="shared" si="13"/>
        <v>101.85545431875191</v>
      </c>
      <c r="E96" s="7">
        <f t="shared" si="14"/>
        <v>102.3828914814464</v>
      </c>
      <c r="F96" s="6">
        <f t="shared" si="19"/>
        <v>102.76897578051923</v>
      </c>
      <c r="G96" s="20">
        <v>0</v>
      </c>
      <c r="H96" s="6">
        <f t="shared" si="15"/>
        <v>102.76897578051923</v>
      </c>
      <c r="I96" s="24">
        <f t="shared" si="16"/>
        <v>598.425507626229</v>
      </c>
      <c r="J96">
        <f>IF(AND(I96&gt;p0,I95&lt;p0),1,"")</f>
      </c>
      <c r="K96">
        <f t="shared" si="18"/>
        <v>-3.813228135696477</v>
      </c>
      <c r="L96">
        <f>-1/f0/Smax*(2*K90+1*K91)/3</f>
        <v>0.0013529854318526638</v>
      </c>
    </row>
    <row r="97" spans="1:12" ht="12.75">
      <c r="A97" s="1">
        <f t="shared" si="17"/>
        <v>38909.125</v>
      </c>
      <c r="B97" s="7">
        <f>((c_1m*I96+c_2m*I95))/$C$9</f>
        <v>99.99179981341793</v>
      </c>
      <c r="C97" s="7">
        <f aca="true" t="shared" si="20" ref="C97:C160">B96</f>
        <v>100.63432697440034</v>
      </c>
      <c r="D97" s="7">
        <f aca="true" t="shared" si="21" ref="D97:D160">C96</f>
        <v>101.27113731297977</v>
      </c>
      <c r="E97" s="7">
        <f aca="true" t="shared" si="22" ref="E97:E160">D96</f>
        <v>101.85545431875191</v>
      </c>
      <c r="F97" s="6">
        <f t="shared" si="19"/>
        <v>103.21027063292654</v>
      </c>
      <c r="G97" s="20">
        <v>0</v>
      </c>
      <c r="H97" s="6">
        <f aca="true" t="shared" si="23" ref="H97:H160">F97-G97</f>
        <v>103.21027063292654</v>
      </c>
      <c r="I97" s="24">
        <f aca="true" t="shared" si="24" ref="I97:I160">-($C$8/$C$7)*H97+$C$8</f>
        <v>595.8423182462838</v>
      </c>
      <c r="J97">
        <f>IF(AND(I97&gt;p0,I96&lt;p0),1,"")</f>
      </c>
      <c r="K97">
        <f t="shared" si="18"/>
        <v>-2.5831893799452246</v>
      </c>
      <c r="L97">
        <f>-1/f0/Smax*(2*K91+1*K92)/3</f>
        <v>0.0023398161864893055</v>
      </c>
    </row>
    <row r="98" spans="1:12" ht="12.75">
      <c r="A98" s="1">
        <f t="shared" si="17"/>
        <v>38939.5625</v>
      </c>
      <c r="B98" s="7">
        <f>((c_1m*I97+c_2m*I96))/$C$9</f>
        <v>99.47926566637697</v>
      </c>
      <c r="C98" s="7">
        <f t="shared" si="20"/>
        <v>99.99179981341793</v>
      </c>
      <c r="D98" s="7">
        <f t="shared" si="21"/>
        <v>100.63432697440034</v>
      </c>
      <c r="E98" s="7">
        <f t="shared" si="22"/>
        <v>101.27113731297977</v>
      </c>
      <c r="F98" s="6">
        <f t="shared" si="19"/>
        <v>103.2260135931016</v>
      </c>
      <c r="G98" s="20">
        <v>0</v>
      </c>
      <c r="H98" s="6">
        <f t="shared" si="23"/>
        <v>103.2260135931016</v>
      </c>
      <c r="I98" s="24">
        <f t="shared" si="24"/>
        <v>595.7501643330638</v>
      </c>
      <c r="J98">
        <f>IF(AND(I98&gt;p0,I97&lt;p0),1,"")</f>
      </c>
      <c r="K98">
        <f t="shared" si="18"/>
        <v>-0.09215391321993138</v>
      </c>
      <c r="L98">
        <f>-1/f0/Smax*(2*K92+1*K93)/3</f>
        <v>0.002525413683843658</v>
      </c>
    </row>
    <row r="99" spans="1:12" ht="12.75">
      <c r="A99" s="1">
        <f t="shared" si="17"/>
        <v>38970</v>
      </c>
      <c r="B99" s="7">
        <f>((c_1m*I98+c_2m*I97))/$C$9</f>
        <v>99.2978376497253</v>
      </c>
      <c r="C99" s="7">
        <f t="shared" si="20"/>
        <v>99.47926566637697</v>
      </c>
      <c r="D99" s="7">
        <f t="shared" si="21"/>
        <v>99.99179981341793</v>
      </c>
      <c r="E99" s="7">
        <f t="shared" si="22"/>
        <v>100.63432697440034</v>
      </c>
      <c r="F99" s="6">
        <f t="shared" si="19"/>
        <v>102.87290911570649</v>
      </c>
      <c r="G99" s="20">
        <v>0</v>
      </c>
      <c r="H99" s="6">
        <f t="shared" si="23"/>
        <v>102.87290911570649</v>
      </c>
      <c r="I99" s="24">
        <f t="shared" si="24"/>
        <v>597.8171173714742</v>
      </c>
      <c r="J99">
        <f>IF(AND(I99&gt;p0,I98&lt;p0),1,"")</f>
      </c>
      <c r="K99">
        <f t="shared" si="18"/>
        <v>2.066953038410361</v>
      </c>
      <c r="L99">
        <f>-1/f0/Smax*(2*K93+1*K94)/3</f>
        <v>0.0027586438074135564</v>
      </c>
    </row>
    <row r="100" spans="1:12" ht="12.75">
      <c r="A100" s="1">
        <f t="shared" si="17"/>
        <v>39000.4375</v>
      </c>
      <c r="B100" s="7">
        <f>((c_1m*I99+c_2m*I98))/$C$9</f>
        <v>99.49838935935168</v>
      </c>
      <c r="C100" s="7">
        <f t="shared" si="20"/>
        <v>99.2978376497253</v>
      </c>
      <c r="D100" s="7">
        <f t="shared" si="21"/>
        <v>99.47926566637697</v>
      </c>
      <c r="E100" s="7">
        <f t="shared" si="22"/>
        <v>99.99179981341793</v>
      </c>
      <c r="F100" s="6">
        <f t="shared" si="19"/>
        <v>102.3828914814464</v>
      </c>
      <c r="G100" s="20">
        <v>0</v>
      </c>
      <c r="H100" s="6">
        <f t="shared" si="23"/>
        <v>102.3828914814464</v>
      </c>
      <c r="I100" s="24">
        <f t="shared" si="24"/>
        <v>600.6855132793381</v>
      </c>
      <c r="J100">
        <f>IF(AND(I100&gt;p0,I99&lt;p0),1,"")</f>
      </c>
      <c r="K100">
        <f t="shared" si="18"/>
        <v>2.868395907863942</v>
      </c>
      <c r="L100">
        <f>-1/f0/Smax*(2*K94+1*K95)/3</f>
        <v>0.003053707245257357</v>
      </c>
    </row>
    <row r="101" spans="1:12" ht="12.75">
      <c r="A101" s="1">
        <f t="shared" si="17"/>
        <v>39030.875</v>
      </c>
      <c r="B101" s="7">
        <f>((c_1m*I100+c_2m*I99))/$C$9</f>
        <v>99.92302581936542</v>
      </c>
      <c r="C101" s="7">
        <f t="shared" si="20"/>
        <v>99.49838935935168</v>
      </c>
      <c r="D101" s="7">
        <f t="shared" si="21"/>
        <v>99.2978376497253</v>
      </c>
      <c r="E101" s="7">
        <f t="shared" si="22"/>
        <v>99.47926566637697</v>
      </c>
      <c r="F101" s="6">
        <f t="shared" si="19"/>
        <v>101.85545431875191</v>
      </c>
      <c r="G101" s="20">
        <v>0</v>
      </c>
      <c r="H101" s="6">
        <f t="shared" si="23"/>
        <v>101.85545431875191</v>
      </c>
      <c r="I101" s="24">
        <f t="shared" si="24"/>
        <v>603.7729503292571</v>
      </c>
      <c r="J101">
        <f>IF(AND(I101&gt;p0,I100&lt;p0),1,"")</f>
      </c>
      <c r="K101">
        <f t="shared" si="18"/>
        <v>3.0874370499190036</v>
      </c>
      <c r="L101">
        <f>-1/f0/Smax*(2*K95+1*K96)/3</f>
        <v>0.003157007739316964</v>
      </c>
    </row>
    <row r="102" spans="1:12" ht="12.75">
      <c r="A102" s="1">
        <f t="shared" si="17"/>
        <v>39061.3125</v>
      </c>
      <c r="B102" s="7">
        <f>((c_1m*I101+c_2m*I100))/$C$9</f>
        <v>100.42299591821491</v>
      </c>
      <c r="C102" s="7">
        <f t="shared" si="20"/>
        <v>99.92302581936542</v>
      </c>
      <c r="D102" s="7">
        <f t="shared" si="21"/>
        <v>99.49838935935168</v>
      </c>
      <c r="E102" s="7">
        <f t="shared" si="22"/>
        <v>99.2978376497253</v>
      </c>
      <c r="F102" s="6">
        <f t="shared" si="19"/>
        <v>101.27113731297977</v>
      </c>
      <c r="G102" s="20">
        <v>0</v>
      </c>
      <c r="H102" s="6">
        <f t="shared" si="23"/>
        <v>101.27113731297977</v>
      </c>
      <c r="I102" s="24">
        <f t="shared" si="24"/>
        <v>607.1933425581672</v>
      </c>
      <c r="J102">
        <f>IF(AND(I102&gt;p0,I101&lt;p0),1,"")</f>
      </c>
      <c r="K102">
        <f t="shared" si="18"/>
        <v>3.420392228910032</v>
      </c>
      <c r="L102">
        <f>-1/f0/Smax*(2*K96+1*K97)/3</f>
        <v>0.002766841639929046</v>
      </c>
    </row>
    <row r="103" spans="1:12" ht="12.75">
      <c r="A103" s="1">
        <f t="shared" si="17"/>
        <v>39091.75</v>
      </c>
      <c r="B103" s="7">
        <f>((c_1m*I102+c_2m*I101))/$C$9</f>
        <v>100.97086427776719</v>
      </c>
      <c r="C103" s="7">
        <f t="shared" si="20"/>
        <v>100.42299591821491</v>
      </c>
      <c r="D103" s="7">
        <f t="shared" si="21"/>
        <v>99.92302581936542</v>
      </c>
      <c r="E103" s="7">
        <f t="shared" si="22"/>
        <v>99.49838935935168</v>
      </c>
      <c r="F103" s="6">
        <f t="shared" si="19"/>
        <v>100.63432697440034</v>
      </c>
      <c r="G103" s="20">
        <v>0</v>
      </c>
      <c r="H103" s="6">
        <f t="shared" si="23"/>
        <v>100.63432697440034</v>
      </c>
      <c r="I103" s="24">
        <f t="shared" si="24"/>
        <v>610.9210128327785</v>
      </c>
      <c r="J103">
        <f>IF(AND(I103&gt;p0,I102&lt;p0),1,"")</f>
        <v>1</v>
      </c>
      <c r="K103">
        <f t="shared" si="18"/>
        <v>3.7276702746113415</v>
      </c>
      <c r="L103">
        <f>-1/f0/Smax*(2*K97+1*K98)/3</f>
        <v>0.001425076605178965</v>
      </c>
    </row>
    <row r="104" spans="1:12" ht="12.75">
      <c r="A104" s="1">
        <f t="shared" si="17"/>
        <v>39122.1875</v>
      </c>
      <c r="B104" s="7">
        <f>((c_1m*I103+c_2m*I102))/$C$9</f>
        <v>101.57165745382231</v>
      </c>
      <c r="C104" s="7">
        <f t="shared" si="20"/>
        <v>100.97086427776719</v>
      </c>
      <c r="D104" s="7">
        <f t="shared" si="21"/>
        <v>100.42299591821491</v>
      </c>
      <c r="E104" s="7">
        <f t="shared" si="22"/>
        <v>99.92302581936542</v>
      </c>
      <c r="F104" s="6">
        <f t="shared" si="19"/>
        <v>99.99179981341793</v>
      </c>
      <c r="G104" s="20">
        <v>0</v>
      </c>
      <c r="H104" s="6">
        <f t="shared" si="23"/>
        <v>99.99179981341793</v>
      </c>
      <c r="I104" s="24">
        <f t="shared" si="24"/>
        <v>614.6821474336512</v>
      </c>
      <c r="J104">
        <f>IF(AND(I104&gt;p0,I103&lt;p0),1,"")</f>
      </c>
      <c r="K104">
        <f t="shared" si="18"/>
        <v>3.7611346008726514</v>
      </c>
      <c r="L104">
        <f>-1/f0/Smax*(2*K98+1*K99)/3</f>
        <v>-0.0005102019544635496</v>
      </c>
    </row>
    <row r="105" spans="1:12" ht="12.75">
      <c r="A105" s="1">
        <f t="shared" si="17"/>
        <v>39152.625</v>
      </c>
      <c r="B105" s="7">
        <f>((c_1m*I104+c_2m*I103))/$C$9</f>
        <v>102.19628226555035</v>
      </c>
      <c r="C105" s="7">
        <f t="shared" si="20"/>
        <v>101.57165745382231</v>
      </c>
      <c r="D105" s="7">
        <f t="shared" si="21"/>
        <v>100.97086427776719</v>
      </c>
      <c r="E105" s="7">
        <f t="shared" si="22"/>
        <v>100.42299591821491</v>
      </c>
      <c r="F105" s="6">
        <f t="shared" si="19"/>
        <v>99.47926566637697</v>
      </c>
      <c r="G105" s="20">
        <v>0</v>
      </c>
      <c r="H105" s="6">
        <f t="shared" si="23"/>
        <v>99.47926566637697</v>
      </c>
      <c r="I105" s="24">
        <f t="shared" si="24"/>
        <v>617.682347318769</v>
      </c>
      <c r="J105">
        <f>IF(AND(I105&gt;p0,I104&lt;p0),1,"")</f>
      </c>
      <c r="K105">
        <f t="shared" si="18"/>
        <v>3.0001998851178087</v>
      </c>
      <c r="L105">
        <f>-1/f0/Smax*(2*K99+1*K100)/3</f>
        <v>-0.0018976428142776867</v>
      </c>
    </row>
    <row r="106" spans="1:12" ht="12.75">
      <c r="A106" s="1">
        <f t="shared" si="17"/>
        <v>39183.0625</v>
      </c>
      <c r="B106" s="7">
        <f>((c_1m*I105+c_2m*I104))/$C$9</f>
        <v>102.74704456078696</v>
      </c>
      <c r="C106" s="7">
        <f t="shared" si="20"/>
        <v>102.19628226555035</v>
      </c>
      <c r="D106" s="7">
        <f t="shared" si="21"/>
        <v>101.57165745382231</v>
      </c>
      <c r="E106" s="7">
        <f t="shared" si="22"/>
        <v>100.97086427776719</v>
      </c>
      <c r="F106" s="6">
        <f t="shared" si="19"/>
        <v>99.2978376497253</v>
      </c>
      <c r="G106" s="20">
        <v>0</v>
      </c>
      <c r="H106" s="6">
        <f t="shared" si="23"/>
        <v>99.2978376497253</v>
      </c>
      <c r="I106" s="24">
        <f t="shared" si="24"/>
        <v>618.7443649772177</v>
      </c>
      <c r="J106">
        <f>IF(AND(I106&gt;p0,I105&lt;p0),1,"")</f>
      </c>
      <c r="K106">
        <f t="shared" si="18"/>
        <v>1.0620176584487808</v>
      </c>
      <c r="L106">
        <f>-1/f0/Smax*(2*K100+1*K101)/3</f>
        <v>-0.0023913899364896712</v>
      </c>
    </row>
    <row r="107" spans="1:12" ht="12.75">
      <c r="A107" s="1">
        <f t="shared" si="17"/>
        <v>39213.5</v>
      </c>
      <c r="B107" s="7">
        <f>((c_1m*I106+c_2m*I105))/$C$9</f>
        <v>103.05325965230638</v>
      </c>
      <c r="C107" s="7">
        <f t="shared" si="20"/>
        <v>102.74704456078696</v>
      </c>
      <c r="D107" s="7">
        <f t="shared" si="21"/>
        <v>102.19628226555035</v>
      </c>
      <c r="E107" s="7">
        <f t="shared" si="22"/>
        <v>101.57165745382231</v>
      </c>
      <c r="F107" s="6">
        <f t="shared" si="19"/>
        <v>99.49838935935168</v>
      </c>
      <c r="G107" s="20">
        <v>0</v>
      </c>
      <c r="H107" s="6">
        <f t="shared" si="23"/>
        <v>99.49838935935168</v>
      </c>
      <c r="I107" s="24">
        <f t="shared" si="24"/>
        <v>617.5704037501365</v>
      </c>
      <c r="J107">
        <f>IF(AND(I107&gt;p0,I106&lt;p0),1,"")</f>
      </c>
      <c r="K107">
        <f t="shared" si="18"/>
        <v>-1.1739612270812358</v>
      </c>
      <c r="L107">
        <f>-1/f0/Smax*(2*K101+1*K102)/3</f>
        <v>-0.002600343178522504</v>
      </c>
    </row>
    <row r="108" spans="1:12" ht="12.75">
      <c r="A108" s="1">
        <f t="shared" si="17"/>
        <v>39243.9375</v>
      </c>
      <c r="B108" s="7">
        <f>((c_1m*I107+c_2m*I106))/$C$9</f>
        <v>103.00666470682818</v>
      </c>
      <c r="C108" s="7">
        <f t="shared" si="20"/>
        <v>103.05325965230638</v>
      </c>
      <c r="D108" s="7">
        <f t="shared" si="21"/>
        <v>102.74704456078696</v>
      </c>
      <c r="E108" s="7">
        <f t="shared" si="22"/>
        <v>102.19628226555035</v>
      </c>
      <c r="F108" s="6">
        <f t="shared" si="19"/>
        <v>99.92302581936542</v>
      </c>
      <c r="G108" s="20">
        <v>0</v>
      </c>
      <c r="H108" s="6">
        <f t="shared" si="23"/>
        <v>99.92302581936542</v>
      </c>
      <c r="I108" s="24">
        <f t="shared" si="24"/>
        <v>615.0847269110317</v>
      </c>
      <c r="J108">
        <f>IF(AND(I108&gt;p0,I107&lt;p0),1,"")</f>
      </c>
      <c r="K108">
        <f t="shared" si="18"/>
        <v>-2.4856768391048263</v>
      </c>
      <c r="L108">
        <f>-1/f0/Smax*(2*K102+1*K103)/3</f>
        <v>-0.002864079873287644</v>
      </c>
    </row>
    <row r="109" spans="1:12" ht="12.75">
      <c r="A109" s="1">
        <f t="shared" si="17"/>
        <v>39274.375</v>
      </c>
      <c r="B109" s="7">
        <f>((c_1m*I108+c_2m*I107))/$C$9</f>
        <v>102.67983294111228</v>
      </c>
      <c r="C109" s="7">
        <f t="shared" si="20"/>
        <v>103.00666470682818</v>
      </c>
      <c r="D109" s="7">
        <f t="shared" si="21"/>
        <v>103.05325965230638</v>
      </c>
      <c r="E109" s="7">
        <f t="shared" si="22"/>
        <v>102.74704456078696</v>
      </c>
      <c r="F109" s="6">
        <f t="shared" si="19"/>
        <v>100.42299591821491</v>
      </c>
      <c r="G109" s="20">
        <v>0</v>
      </c>
      <c r="H109" s="6">
        <f t="shared" si="23"/>
        <v>100.42299591821491</v>
      </c>
      <c r="I109" s="24">
        <f t="shared" si="24"/>
        <v>612.158072673864</v>
      </c>
      <c r="J109">
        <f>IF(AND(I109&gt;p0,I108&lt;p0),1,"")</f>
      </c>
      <c r="K109">
        <f t="shared" si="18"/>
        <v>-2.926654237167668</v>
      </c>
      <c r="L109">
        <f>-1/f0/Smax*(2*K103+1*K104)/3</f>
        <v>-0.003039695162627462</v>
      </c>
    </row>
    <row r="110" spans="1:12" ht="12.75">
      <c r="A110" s="1">
        <f t="shared" si="17"/>
        <v>39304.8125</v>
      </c>
      <c r="B110" s="7">
        <f>((c_1m*I109+c_2m*I108))/$C$9</f>
        <v>102.22145572812184</v>
      </c>
      <c r="C110" s="7">
        <f t="shared" si="20"/>
        <v>102.67983294111228</v>
      </c>
      <c r="D110" s="7">
        <f t="shared" si="21"/>
        <v>103.00666470682818</v>
      </c>
      <c r="E110" s="7">
        <f t="shared" si="22"/>
        <v>103.05325965230638</v>
      </c>
      <c r="F110" s="6">
        <f t="shared" si="19"/>
        <v>100.97086427776719</v>
      </c>
      <c r="G110" s="20">
        <v>0</v>
      </c>
      <c r="H110" s="6">
        <f t="shared" si="23"/>
        <v>100.97086427776719</v>
      </c>
      <c r="I110" s="24">
        <f t="shared" si="24"/>
        <v>608.9510383740458</v>
      </c>
      <c r="J110">
        <f>IF(AND(I110&gt;p0,I109&lt;p0),1,"")</f>
      </c>
      <c r="K110">
        <f t="shared" si="18"/>
        <v>-3.207034299818247</v>
      </c>
      <c r="L110">
        <f>-1/f0/Smax*(2*K104+1*K105)/3</f>
        <v>-0.0028516176387162902</v>
      </c>
    </row>
    <row r="111" spans="1:12" ht="12.75">
      <c r="A111" s="1">
        <f t="shared" si="17"/>
        <v>39335.25</v>
      </c>
      <c r="B111" s="7">
        <f>((c_1m*I110+c_2m*I109))/$C$9</f>
        <v>101.70564201566218</v>
      </c>
      <c r="C111" s="7">
        <f t="shared" si="20"/>
        <v>102.22145572812184</v>
      </c>
      <c r="D111" s="7">
        <f t="shared" si="21"/>
        <v>102.67983294111228</v>
      </c>
      <c r="E111" s="7">
        <f t="shared" si="22"/>
        <v>103.00666470682818</v>
      </c>
      <c r="F111" s="6">
        <f t="shared" si="19"/>
        <v>101.57165745382231</v>
      </c>
      <c r="G111" s="20">
        <v>0</v>
      </c>
      <c r="H111" s="6">
        <f t="shared" si="23"/>
        <v>101.57165745382231</v>
      </c>
      <c r="I111" s="24">
        <f t="shared" si="24"/>
        <v>605.4342002703085</v>
      </c>
      <c r="J111">
        <f>IF(AND(I111&gt;p0,I110&lt;p0),1,"")</f>
      </c>
      <c r="K111">
        <f t="shared" si="18"/>
        <v>-3.5168381037373138</v>
      </c>
      <c r="L111">
        <f>-1/f0/Smax*(2*K105+1*K106)/3</f>
        <v>-0.0019139342625160971</v>
      </c>
    </row>
    <row r="112" spans="1:12" ht="12.75">
      <c r="A112" s="1">
        <f t="shared" si="17"/>
        <v>39365.6875</v>
      </c>
      <c r="B112" s="7">
        <f>((c_1m*I111+c_2m*I110))/$C$9</f>
        <v>101.14015591863388</v>
      </c>
      <c r="C112" s="7">
        <f t="shared" si="20"/>
        <v>101.70564201566218</v>
      </c>
      <c r="D112" s="7">
        <f t="shared" si="21"/>
        <v>102.22145572812184</v>
      </c>
      <c r="E112" s="7">
        <f t="shared" si="22"/>
        <v>102.67983294111228</v>
      </c>
      <c r="F112" s="6">
        <f t="shared" si="19"/>
        <v>102.19628226555035</v>
      </c>
      <c r="G112" s="20">
        <v>0</v>
      </c>
      <c r="H112" s="6">
        <f t="shared" si="23"/>
        <v>102.19628226555035</v>
      </c>
      <c r="I112" s="24">
        <f t="shared" si="24"/>
        <v>601.7778599089736</v>
      </c>
      <c r="J112">
        <f>IF(AND(I112&gt;p0,I111&lt;p0),1,"")</f>
      </c>
      <c r="K112">
        <f t="shared" si="18"/>
        <v>-3.6563403613348555</v>
      </c>
      <c r="L112">
        <f>-1/f0/Smax*(2*K106+1*K107)/3</f>
        <v>-0.00025747265306675493</v>
      </c>
    </row>
    <row r="113" spans="1:12" ht="12.75">
      <c r="A113" s="1">
        <f t="shared" si="17"/>
        <v>39396.125</v>
      </c>
      <c r="B113" s="7">
        <f>((c_1m*I112+c_2m*I111))/$C$9</f>
        <v>100.54006600891792</v>
      </c>
      <c r="C113" s="7">
        <f t="shared" si="20"/>
        <v>101.14015591863388</v>
      </c>
      <c r="D113" s="7">
        <f t="shared" si="21"/>
        <v>101.70564201566218</v>
      </c>
      <c r="E113" s="7">
        <f t="shared" si="22"/>
        <v>102.22145572812184</v>
      </c>
      <c r="F113" s="6">
        <f t="shared" si="19"/>
        <v>102.74704456078696</v>
      </c>
      <c r="G113" s="20">
        <v>0</v>
      </c>
      <c r="H113" s="6">
        <f t="shared" si="23"/>
        <v>102.74704456078696</v>
      </c>
      <c r="I113" s="24">
        <f t="shared" si="24"/>
        <v>598.5538854978324</v>
      </c>
      <c r="J113">
        <f>IF(AND(I113&gt;p0,I112&lt;p0),1,"")</f>
      </c>
      <c r="K113">
        <f t="shared" si="18"/>
        <v>-3.223974411141171</v>
      </c>
      <c r="L113">
        <f>-1/f0/Smax*(2*K107+1*K108)/3</f>
        <v>0.0013099185076605143</v>
      </c>
    </row>
    <row r="114" spans="1:12" ht="12.75">
      <c r="A114" s="1">
        <f t="shared" si="17"/>
        <v>39426.5625</v>
      </c>
      <c r="B114" s="7">
        <f>((c_1m*I113+c_2m*I112))/$C$9</f>
        <v>99.9739125437148</v>
      </c>
      <c r="C114" s="7">
        <f t="shared" si="20"/>
        <v>100.54006600891792</v>
      </c>
      <c r="D114" s="7">
        <f t="shared" si="21"/>
        <v>101.14015591863388</v>
      </c>
      <c r="E114" s="7">
        <f t="shared" si="22"/>
        <v>101.70564201566218</v>
      </c>
      <c r="F114" s="6">
        <f t="shared" si="19"/>
        <v>103.05325965230638</v>
      </c>
      <c r="G114" s="20">
        <v>0</v>
      </c>
      <c r="H114" s="6">
        <f t="shared" si="23"/>
        <v>103.05325965230638</v>
      </c>
      <c r="I114" s="24">
        <f t="shared" si="24"/>
        <v>596.7614069133285</v>
      </c>
      <c r="J114">
        <f>IF(AND(I114&gt;p0,I113&lt;p0),1,"")</f>
      </c>
      <c r="K114">
        <f t="shared" si="18"/>
        <v>-1.7924785845038969</v>
      </c>
      <c r="L114">
        <f>-1/f0/Smax*(2*K108+1*K109)/3</f>
        <v>0.002140381548882743</v>
      </c>
    </row>
    <row r="115" spans="1:12" ht="12.75">
      <c r="A115" s="1">
        <f t="shared" si="17"/>
        <v>39457</v>
      </c>
      <c r="B115" s="7">
        <f>((c_1m*I114+c_2m*I113))/$C$9</f>
        <v>99.579733057855</v>
      </c>
      <c r="C115" s="7">
        <f t="shared" si="20"/>
        <v>99.9739125437148</v>
      </c>
      <c r="D115" s="7">
        <f t="shared" si="21"/>
        <v>100.54006600891792</v>
      </c>
      <c r="E115" s="7">
        <f t="shared" si="22"/>
        <v>101.14015591863388</v>
      </c>
      <c r="F115" s="6">
        <f t="shared" si="19"/>
        <v>103.00666470682818</v>
      </c>
      <c r="G115" s="20">
        <v>0</v>
      </c>
      <c r="H115" s="6">
        <f t="shared" si="23"/>
        <v>103.00666470682818</v>
      </c>
      <c r="I115" s="24">
        <f t="shared" si="24"/>
        <v>597.0341578136887</v>
      </c>
      <c r="J115">
        <f>IF(AND(I115&gt;p0,I114&lt;p0),1,"")</f>
      </c>
      <c r="K115">
        <f t="shared" si="18"/>
        <v>0.27275090036016536</v>
      </c>
      <c r="L115">
        <f>-1/f0/Smax*(2*K109+1*K110)/3</f>
        <v>0.002455377445570077</v>
      </c>
    </row>
    <row r="116" spans="1:12" ht="12.75">
      <c r="A116" s="1">
        <f t="shared" si="17"/>
        <v>39487.4375</v>
      </c>
      <c r="B116" s="7">
        <f>((c_1m*I115+c_2m*I114))/$C$9</f>
        <v>99.48750957559076</v>
      </c>
      <c r="C116" s="7">
        <f t="shared" si="20"/>
        <v>99.579733057855</v>
      </c>
      <c r="D116" s="7">
        <f t="shared" si="21"/>
        <v>99.9739125437148</v>
      </c>
      <c r="E116" s="7">
        <f t="shared" si="22"/>
        <v>100.54006600891792</v>
      </c>
      <c r="F116" s="6">
        <f t="shared" si="19"/>
        <v>102.67983294111228</v>
      </c>
      <c r="G116" s="20">
        <v>0</v>
      </c>
      <c r="H116" s="6">
        <f t="shared" si="23"/>
        <v>102.67983294111228</v>
      </c>
      <c r="I116" s="24">
        <f t="shared" si="24"/>
        <v>598.9473193690989</v>
      </c>
      <c r="J116">
        <f>IF(AND(I116&gt;p0,I115&lt;p0),1,"")</f>
      </c>
      <c r="K116">
        <f t="shared" si="18"/>
        <v>1.91316155541017</v>
      </c>
      <c r="L116">
        <f>-1/f0/Smax*(2*K110+1*K111)/3</f>
        <v>0.0026913026296405984</v>
      </c>
    </row>
    <row r="117" spans="1:12" ht="12.75">
      <c r="A117" s="1">
        <f t="shared" si="17"/>
        <v>39517.875</v>
      </c>
      <c r="B117" s="7">
        <f>((c_1m*I116+c_2m*I115))/$C$9</f>
        <v>99.69700912448913</v>
      </c>
      <c r="C117" s="7">
        <f t="shared" si="20"/>
        <v>99.48750957559076</v>
      </c>
      <c r="D117" s="7">
        <f t="shared" si="21"/>
        <v>99.579733057855</v>
      </c>
      <c r="E117" s="7">
        <f t="shared" si="22"/>
        <v>99.9739125437148</v>
      </c>
      <c r="F117" s="6">
        <f t="shared" si="19"/>
        <v>102.22145572812184</v>
      </c>
      <c r="G117" s="20">
        <v>0</v>
      </c>
      <c r="H117" s="6">
        <f t="shared" si="23"/>
        <v>102.22145572812184</v>
      </c>
      <c r="I117" s="24">
        <f t="shared" si="24"/>
        <v>601.6305030548966</v>
      </c>
      <c r="J117">
        <f>IF(AND(I117&gt;p0,I116&lt;p0),1,"")</f>
      </c>
      <c r="K117">
        <f t="shared" si="18"/>
        <v>2.683183685797758</v>
      </c>
      <c r="L117">
        <f>-1/f0/Smax*(2*K111+1*K112)/3</f>
        <v>0.0028970234603819737</v>
      </c>
    </row>
    <row r="118" spans="1:12" ht="12.75">
      <c r="A118" s="1">
        <f t="shared" si="17"/>
        <v>39548.3125</v>
      </c>
      <c r="B118" s="7">
        <f>((c_1m*I117+c_2m*I116))/$C$9</f>
        <v>100.09287159676292</v>
      </c>
      <c r="C118" s="7">
        <f t="shared" si="20"/>
        <v>99.69700912448913</v>
      </c>
      <c r="D118" s="7">
        <f t="shared" si="21"/>
        <v>99.48750957559076</v>
      </c>
      <c r="E118" s="7">
        <f t="shared" si="22"/>
        <v>99.579733057855</v>
      </c>
      <c r="F118" s="6">
        <f t="shared" si="19"/>
        <v>101.70564201566218</v>
      </c>
      <c r="G118" s="20">
        <v>0</v>
      </c>
      <c r="H118" s="6">
        <f t="shared" si="23"/>
        <v>101.70564201566218</v>
      </c>
      <c r="I118" s="24">
        <f t="shared" si="24"/>
        <v>604.6499003961238</v>
      </c>
      <c r="J118">
        <f>IF(AND(I118&gt;p0,I117&lt;p0),1,"")</f>
      </c>
      <c r="K118">
        <f t="shared" si="18"/>
        <v>3.0193973412272044</v>
      </c>
      <c r="L118">
        <f>-1/f0/Smax*(2*K112+1*K113)/3</f>
        <v>0.002855462095883708</v>
      </c>
    </row>
    <row r="119" spans="1:12" ht="12.75">
      <c r="A119" s="1">
        <f t="shared" si="17"/>
        <v>39578.75</v>
      </c>
      <c r="B119" s="7">
        <f>((c_1m*I118+c_2m*I117))/$C$9</f>
        <v>100.57369024327215</v>
      </c>
      <c r="C119" s="7">
        <f t="shared" si="20"/>
        <v>100.09287159676292</v>
      </c>
      <c r="D119" s="7">
        <f t="shared" si="21"/>
        <v>99.69700912448913</v>
      </c>
      <c r="E119" s="7">
        <f t="shared" si="22"/>
        <v>99.48750957559076</v>
      </c>
      <c r="F119" s="6">
        <f t="shared" si="19"/>
        <v>101.14015591863388</v>
      </c>
      <c r="G119" s="20">
        <v>0</v>
      </c>
      <c r="H119" s="6">
        <f t="shared" si="23"/>
        <v>101.14015591863388</v>
      </c>
      <c r="I119" s="24">
        <f t="shared" si="24"/>
        <v>607.9600629153139</v>
      </c>
      <c r="J119">
        <f>IF(AND(I119&gt;p0,I118&lt;p0),1,"")</f>
        <v>1</v>
      </c>
      <c r="K119">
        <f t="shared" si="18"/>
        <v>3.310162519190044</v>
      </c>
      <c r="L119">
        <f>-1/f0/Smax*(2*K113+1*K114)/3</f>
        <v>0.002233178159020661</v>
      </c>
    </row>
    <row r="120" spans="1:12" ht="12.75">
      <c r="A120" s="1">
        <f t="shared" si="17"/>
        <v>39609.1875</v>
      </c>
      <c r="B120" s="7">
        <f>((c_1m*I119+c_2m*I118))/$C$9</f>
        <v>101.10599965127297</v>
      </c>
      <c r="C120" s="7">
        <f t="shared" si="20"/>
        <v>100.57369024327215</v>
      </c>
      <c r="D120" s="7">
        <f t="shared" si="21"/>
        <v>100.09287159676292</v>
      </c>
      <c r="E120" s="7">
        <f t="shared" si="22"/>
        <v>99.69700912448913</v>
      </c>
      <c r="F120" s="6">
        <f t="shared" si="19"/>
        <v>100.54006600891792</v>
      </c>
      <c r="G120" s="20">
        <v>0</v>
      </c>
      <c r="H120" s="6">
        <f t="shared" si="23"/>
        <v>100.54006600891792</v>
      </c>
      <c r="I120" s="24">
        <f t="shared" si="24"/>
        <v>611.4727843380415</v>
      </c>
      <c r="J120">
        <f>IF(AND(I120&gt;p0,I119&lt;p0),1,"")</f>
      </c>
      <c r="K120">
        <f t="shared" si="18"/>
        <v>3.5127214227276227</v>
      </c>
      <c r="L120">
        <f>-1/f0/Smax*(2*K114+1*K115)/3</f>
        <v>0.000897616874972257</v>
      </c>
    </row>
    <row r="121" spans="1:12" ht="12.75">
      <c r="A121" s="1">
        <f t="shared" si="17"/>
        <v>39639.625</v>
      </c>
      <c r="B121" s="7">
        <f>((c_1m*I120+c_2m*I119))/$C$9</f>
        <v>101.67794929482507</v>
      </c>
      <c r="C121" s="7">
        <f t="shared" si="20"/>
        <v>101.10599965127297</v>
      </c>
      <c r="D121" s="7">
        <f t="shared" si="21"/>
        <v>100.57369024327215</v>
      </c>
      <c r="E121" s="7">
        <f t="shared" si="22"/>
        <v>100.09287159676292</v>
      </c>
      <c r="F121" s="6">
        <f t="shared" si="19"/>
        <v>99.9739125437148</v>
      </c>
      <c r="G121" s="20">
        <v>0</v>
      </c>
      <c r="H121" s="6">
        <f t="shared" si="23"/>
        <v>99.9739125437148</v>
      </c>
      <c r="I121" s="24">
        <f t="shared" si="24"/>
        <v>614.7868534026451</v>
      </c>
      <c r="J121">
        <f>IF(AND(I121&gt;p0,I120&lt;p0),1,"")</f>
      </c>
      <c r="K121">
        <f t="shared" si="18"/>
        <v>3.3140690646035864</v>
      </c>
      <c r="L121">
        <f>-1/f0/Smax*(2*K115+1*K116)/3</f>
        <v>-0.0006663044325556913</v>
      </c>
    </row>
    <row r="122" spans="1:12" ht="12.75">
      <c r="A122" s="1">
        <f t="shared" si="17"/>
        <v>39670.0625</v>
      </c>
      <c r="B122" s="7">
        <f>((c_1m*I121+c_2m*I120))/$C$9</f>
        <v>102.24353762946727</v>
      </c>
      <c r="C122" s="7">
        <f t="shared" si="20"/>
        <v>101.67794929482507</v>
      </c>
      <c r="D122" s="7">
        <f t="shared" si="21"/>
        <v>101.10599965127297</v>
      </c>
      <c r="E122" s="7">
        <f t="shared" si="22"/>
        <v>100.57369024327215</v>
      </c>
      <c r="F122" s="6">
        <f t="shared" si="19"/>
        <v>99.579733057855</v>
      </c>
      <c r="G122" s="20">
        <v>0</v>
      </c>
      <c r="H122" s="6">
        <f t="shared" si="23"/>
        <v>99.579733057855</v>
      </c>
      <c r="I122" s="24">
        <f t="shared" si="24"/>
        <v>617.0942455149951</v>
      </c>
      <c r="J122">
        <f>IF(AND(I122&gt;p0,I121&lt;p0),1,"")</f>
      </c>
      <c r="K122">
        <f t="shared" si="18"/>
        <v>2.307392112350044</v>
      </c>
      <c r="L122">
        <f>-1/f0/Smax*(2*K116+1*K117)/3</f>
        <v>-0.0017640939828233327</v>
      </c>
    </row>
    <row r="123" spans="1:12" ht="12.75">
      <c r="A123" s="1">
        <f t="shared" si="17"/>
        <v>39700.5</v>
      </c>
      <c r="B123" s="7">
        <f>((c_1m*I122+c_2m*I121))/$C$9</f>
        <v>102.69521477834252</v>
      </c>
      <c r="C123" s="7">
        <f t="shared" si="20"/>
        <v>102.24353762946727</v>
      </c>
      <c r="D123" s="7">
        <f t="shared" si="21"/>
        <v>101.67794929482507</v>
      </c>
      <c r="E123" s="7">
        <f t="shared" si="22"/>
        <v>101.10599965127297</v>
      </c>
      <c r="F123" s="6">
        <f t="shared" si="19"/>
        <v>99.48750957559076</v>
      </c>
      <c r="G123" s="20">
        <v>0</v>
      </c>
      <c r="H123" s="6">
        <f t="shared" si="23"/>
        <v>99.48750957559076</v>
      </c>
      <c r="I123" s="24">
        <f t="shared" si="24"/>
        <v>617.6340902892248</v>
      </c>
      <c r="J123">
        <f>IF(AND(I123&gt;p0,I122&lt;p0),1,"")</f>
      </c>
      <c r="K123">
        <f t="shared" si="18"/>
        <v>0.5398447742296639</v>
      </c>
      <c r="L123">
        <f>-1/f0/Smax*(2*K117+1*K118)/3</f>
        <v>-0.0022725649628245856</v>
      </c>
    </row>
    <row r="124" spans="1:12" ht="12.75">
      <c r="A124" s="1">
        <f t="shared" si="17"/>
        <v>39730.9375</v>
      </c>
      <c r="B124" s="7">
        <f>((c_1m*I123+c_2m*I122))/$C$9</f>
        <v>102.90302539658882</v>
      </c>
      <c r="C124" s="7">
        <f t="shared" si="20"/>
        <v>102.69521477834252</v>
      </c>
      <c r="D124" s="7">
        <f t="shared" si="21"/>
        <v>102.24353762946727</v>
      </c>
      <c r="E124" s="7">
        <f t="shared" si="22"/>
        <v>101.67794929482507</v>
      </c>
      <c r="F124" s="6">
        <f t="shared" si="19"/>
        <v>99.69700912448913</v>
      </c>
      <c r="G124" s="20">
        <v>0</v>
      </c>
      <c r="H124" s="6">
        <f t="shared" si="23"/>
        <v>99.69700912448913</v>
      </c>
      <c r="I124" s="24">
        <f t="shared" si="24"/>
        <v>616.4077514664051</v>
      </c>
      <c r="J124">
        <f>IF(AND(I124&gt;p0,I123&lt;p0),1,"")</f>
      </c>
      <c r="K124">
        <f t="shared" si="18"/>
        <v>-1.2263388228196845</v>
      </c>
      <c r="L124">
        <f>-1/f0/Smax*(2*K118+1*K119)/3</f>
        <v>-0.0025335927375730225</v>
      </c>
    </row>
    <row r="125" spans="1:12" ht="12.75">
      <c r="A125" s="1">
        <f t="shared" si="17"/>
        <v>39761.375</v>
      </c>
      <c r="B125" s="7">
        <f>((c_1m*I124+c_2m*I123))/$C$9</f>
        <v>102.81638116592217</v>
      </c>
      <c r="C125" s="7">
        <f t="shared" si="20"/>
        <v>102.90302539658882</v>
      </c>
      <c r="D125" s="7">
        <f t="shared" si="21"/>
        <v>102.69521477834252</v>
      </c>
      <c r="E125" s="7">
        <f t="shared" si="22"/>
        <v>102.24353762946727</v>
      </c>
      <c r="F125" s="6">
        <f t="shared" si="19"/>
        <v>100.09287159676292</v>
      </c>
      <c r="G125" s="20">
        <v>0</v>
      </c>
      <c r="H125" s="6">
        <f t="shared" si="23"/>
        <v>100.09287159676292</v>
      </c>
      <c r="I125" s="24">
        <f t="shared" si="24"/>
        <v>614.0905077262659</v>
      </c>
      <c r="J125">
        <f>IF(AND(I125&gt;p0,I124&lt;p0),1,"")</f>
      </c>
      <c r="K125">
        <f t="shared" si="18"/>
        <v>-2.317243740139247</v>
      </c>
      <c r="L125">
        <f>-1/f0/Smax*(2*K119+1*K120)/3</f>
        <v>-0.0027460830517907074</v>
      </c>
    </row>
    <row r="126" spans="1:12" ht="12.75">
      <c r="A126" s="1">
        <f t="shared" si="17"/>
        <v>39791.8125</v>
      </c>
      <c r="B126" s="7">
        <f>((c_1m*I125+c_2m*I124))/$C$9</f>
        <v>102.50290087038694</v>
      </c>
      <c r="C126" s="7">
        <f t="shared" si="20"/>
        <v>102.81638116592217</v>
      </c>
      <c r="D126" s="7">
        <f t="shared" si="21"/>
        <v>102.90302539658882</v>
      </c>
      <c r="E126" s="7">
        <f t="shared" si="22"/>
        <v>102.69521477834252</v>
      </c>
      <c r="F126" s="6">
        <f t="shared" si="19"/>
        <v>100.57369024327215</v>
      </c>
      <c r="G126" s="20">
        <v>0</v>
      </c>
      <c r="H126" s="6">
        <f t="shared" si="23"/>
        <v>100.57369024327215</v>
      </c>
      <c r="I126" s="24">
        <f t="shared" si="24"/>
        <v>611.2759595515777</v>
      </c>
      <c r="J126">
        <f>IF(AND(I126&gt;p0,I125&lt;p0),1,"")</f>
      </c>
      <c r="K126">
        <f t="shared" si="18"/>
        <v>-2.814548174688184</v>
      </c>
      <c r="L126">
        <f>-1/f0/Smax*(2*K120+1*K121)/3</f>
        <v>-0.002802035747983423</v>
      </c>
    </row>
    <row r="127" spans="1:12" ht="12.75">
      <c r="A127" s="1">
        <f t="shared" si="17"/>
        <v>39822.25</v>
      </c>
      <c r="B127" s="7">
        <f>((c_1m*I126+c_2m*I125))/$C$9</f>
        <v>102.06696313690883</v>
      </c>
      <c r="C127" s="7">
        <f t="shared" si="20"/>
        <v>102.50290087038694</v>
      </c>
      <c r="D127" s="7">
        <f t="shared" si="21"/>
        <v>102.81638116592217</v>
      </c>
      <c r="E127" s="7">
        <f t="shared" si="22"/>
        <v>102.90302539658882</v>
      </c>
      <c r="F127" s="6">
        <f t="shared" si="19"/>
        <v>101.10599965127297</v>
      </c>
      <c r="G127" s="20">
        <v>0</v>
      </c>
      <c r="H127" s="6">
        <f t="shared" si="23"/>
        <v>101.10599965127297</v>
      </c>
      <c r="I127" s="24">
        <f t="shared" si="24"/>
        <v>608.160002041329</v>
      </c>
      <c r="J127">
        <f>IF(AND(I127&gt;p0,I126&lt;p0),1,"")</f>
      </c>
      <c r="K127">
        <f t="shared" si="18"/>
        <v>-3.115957510248677</v>
      </c>
      <c r="L127">
        <f>-1/f0/Smax*(2*K121+1*K122)/3</f>
        <v>-0.002421552910991116</v>
      </c>
    </row>
    <row r="128" spans="1:12" ht="12.75">
      <c r="A128" s="1">
        <f t="shared" si="17"/>
        <v>39852.6875</v>
      </c>
      <c r="B128" s="7">
        <f>((c_1m*I127+c_2m*I126))/$C$9</f>
        <v>101.56773084090474</v>
      </c>
      <c r="C128" s="7">
        <f t="shared" si="20"/>
        <v>102.06696313690883</v>
      </c>
      <c r="D128" s="7">
        <f t="shared" si="21"/>
        <v>102.50290087038694</v>
      </c>
      <c r="E128" s="7">
        <f t="shared" si="22"/>
        <v>102.81638116592217</v>
      </c>
      <c r="F128" s="6">
        <f t="shared" si="19"/>
        <v>101.67794929482507</v>
      </c>
      <c r="G128" s="20">
        <v>0</v>
      </c>
      <c r="H128" s="6">
        <f t="shared" si="23"/>
        <v>101.67794929482507</v>
      </c>
      <c r="I128" s="24">
        <f t="shared" si="24"/>
        <v>604.8120041278532</v>
      </c>
      <c r="J128">
        <f>IF(AND(I128&gt;p0,I127&lt;p0),1,"")</f>
      </c>
      <c r="K128">
        <f t="shared" si="18"/>
        <v>-3.3479979134757514</v>
      </c>
      <c r="L128">
        <f>-1/f0/Smax*(2*K122+1*K123)/3</f>
        <v>-0.0013969184278942416</v>
      </c>
    </row>
    <row r="129" spans="1:12" ht="12.75">
      <c r="A129" s="1">
        <f t="shared" si="17"/>
        <v>39883.125</v>
      </c>
      <c r="B129" s="7">
        <f>((c_1m*I128+c_2m*I127))/$C$9</f>
        <v>101.02520054887391</v>
      </c>
      <c r="C129" s="7">
        <f t="shared" si="20"/>
        <v>101.56773084090474</v>
      </c>
      <c r="D129" s="7">
        <f t="shared" si="21"/>
        <v>102.06696313690883</v>
      </c>
      <c r="E129" s="7">
        <f t="shared" si="22"/>
        <v>102.50290087038694</v>
      </c>
      <c r="F129" s="6">
        <f t="shared" si="19"/>
        <v>102.24353762946727</v>
      </c>
      <c r="G129" s="20">
        <v>0</v>
      </c>
      <c r="H129" s="6">
        <f t="shared" si="23"/>
        <v>102.24353762946727</v>
      </c>
      <c r="I129" s="24">
        <f t="shared" si="24"/>
        <v>601.5012431445818</v>
      </c>
      <c r="J129">
        <f>IF(AND(I129&gt;p0,I128&lt;p0),1,"")</f>
      </c>
      <c r="K129">
        <f t="shared" si="18"/>
        <v>-3.3107609832713933</v>
      </c>
      <c r="L129">
        <f>-1/f0/Smax*(2*K123+1*K124)/3</f>
        <v>3.9742350775164415E-05</v>
      </c>
    </row>
    <row r="130" spans="1:12" ht="12.75">
      <c r="A130" s="1">
        <f t="shared" si="17"/>
        <v>39913.5625</v>
      </c>
      <c r="B130" s="7">
        <f>((c_1m*I129+c_2m*I128))/$C$9</f>
        <v>100.4709245896484</v>
      </c>
      <c r="C130" s="7">
        <f t="shared" si="20"/>
        <v>101.02520054887391</v>
      </c>
      <c r="D130" s="7">
        <f t="shared" si="21"/>
        <v>101.56773084090474</v>
      </c>
      <c r="E130" s="7">
        <f t="shared" si="22"/>
        <v>102.06696313690883</v>
      </c>
      <c r="F130" s="6">
        <f t="shared" si="19"/>
        <v>102.69521477834252</v>
      </c>
      <c r="G130" s="20">
        <v>0</v>
      </c>
      <c r="H130" s="6">
        <f t="shared" si="23"/>
        <v>102.69521477834252</v>
      </c>
      <c r="I130" s="24">
        <f t="shared" si="24"/>
        <v>598.8572793462877</v>
      </c>
      <c r="J130">
        <f>IF(AND(I130&gt;p0,I129&lt;p0),1,"")</f>
      </c>
      <c r="K130">
        <f t="shared" si="18"/>
        <v>-2.6439637982941804</v>
      </c>
      <c r="L130">
        <f>-1/f0/Smax*(2*K124+1*K125)/3</f>
        <v>0.0012926616221622265</v>
      </c>
    </row>
    <row r="131" spans="1:12" ht="12.75">
      <c r="A131" s="1">
        <f t="shared" si="17"/>
        <v>39944</v>
      </c>
      <c r="B131" s="7">
        <f>((c_1m*I130+c_2m*I129))/$C$9</f>
        <v>99.98581081093421</v>
      </c>
      <c r="C131" s="7">
        <f t="shared" si="20"/>
        <v>100.4709245896484</v>
      </c>
      <c r="D131" s="7">
        <f t="shared" si="21"/>
        <v>101.02520054887391</v>
      </c>
      <c r="E131" s="7">
        <f t="shared" si="22"/>
        <v>101.56773084090474</v>
      </c>
      <c r="F131" s="6">
        <f t="shared" si="19"/>
        <v>102.90302539658882</v>
      </c>
      <c r="G131" s="20">
        <v>0</v>
      </c>
      <c r="H131" s="6">
        <f t="shared" si="23"/>
        <v>102.90302539658882</v>
      </c>
      <c r="I131" s="24">
        <f t="shared" si="24"/>
        <v>597.6408269467972</v>
      </c>
      <c r="J131">
        <f>IF(AND(I131&gt;p0,I130&lt;p0),1,"")</f>
      </c>
      <c r="K131">
        <f t="shared" si="18"/>
        <v>-1.2164523994904357</v>
      </c>
      <c r="L131">
        <f>-1/f0/Smax*(2*K125+1*K126)/3</f>
        <v>0.002018708849584466</v>
      </c>
    </row>
    <row r="132" spans="1:12" ht="12.75">
      <c r="A132" s="1">
        <f t="shared" si="17"/>
        <v>39974.4375</v>
      </c>
      <c r="B132" s="7">
        <f>((c_1m*I131+c_2m*I130))/$C$9</f>
        <v>99.68790131776557</v>
      </c>
      <c r="C132" s="7">
        <f t="shared" si="20"/>
        <v>99.98581081093421</v>
      </c>
      <c r="D132" s="7">
        <f t="shared" si="21"/>
        <v>100.4709245896484</v>
      </c>
      <c r="E132" s="7">
        <f t="shared" si="22"/>
        <v>101.02520054887391</v>
      </c>
      <c r="F132" s="6">
        <f t="shared" si="19"/>
        <v>102.81638116592217</v>
      </c>
      <c r="G132" s="20">
        <v>0</v>
      </c>
      <c r="H132" s="6">
        <f t="shared" si="23"/>
        <v>102.81638116592217</v>
      </c>
      <c r="I132" s="24">
        <f t="shared" si="24"/>
        <v>598.1480126872849</v>
      </c>
      <c r="J132">
        <f>IF(AND(I132&gt;p0,I131&lt;p0),1,"")</f>
      </c>
      <c r="K132">
        <f t="shared" si="18"/>
        <v>0.507185740487671</v>
      </c>
      <c r="L132">
        <f>-1/f0/Smax*(2*K126+1*K127)/3</f>
        <v>0.0023699332952913403</v>
      </c>
    </row>
    <row r="133" spans="1:12" ht="12.75">
      <c r="A133" s="1">
        <f t="shared" si="17"/>
        <v>40004.875</v>
      </c>
      <c r="B133" s="7">
        <f>((c_1m*I132+c_2m*I131))/$C$9</f>
        <v>99.65752306518164</v>
      </c>
      <c r="C133" s="7">
        <f t="shared" si="20"/>
        <v>99.68790131776557</v>
      </c>
      <c r="D133" s="7">
        <f t="shared" si="21"/>
        <v>99.98581081093421</v>
      </c>
      <c r="E133" s="7">
        <f t="shared" si="22"/>
        <v>100.4709245896484</v>
      </c>
      <c r="F133" s="6">
        <f t="shared" si="19"/>
        <v>102.50290087038694</v>
      </c>
      <c r="G133" s="20">
        <v>0</v>
      </c>
      <c r="H133" s="6">
        <f t="shared" si="23"/>
        <v>102.50290087038694</v>
      </c>
      <c r="I133" s="24">
        <f t="shared" si="24"/>
        <v>599.983019295296</v>
      </c>
      <c r="J133">
        <f>IF(AND(I133&gt;p0,I132&lt;p0),1,"")</f>
      </c>
      <c r="K133">
        <f t="shared" si="18"/>
        <v>1.8350066080110992</v>
      </c>
      <c r="L133">
        <f>-1/f0/Smax*(2*K127+1*K128)/3</f>
        <v>0.002596182366930381</v>
      </c>
    </row>
    <row r="134" spans="1:12" ht="12.75">
      <c r="A134" s="1">
        <f t="shared" si="17"/>
        <v>40035.3125</v>
      </c>
      <c r="B134" s="7">
        <f>((c_1m*I133+c_2m*I132))/$C$9</f>
        <v>99.87483610868192</v>
      </c>
      <c r="C134" s="7">
        <f t="shared" si="20"/>
        <v>99.65752306518164</v>
      </c>
      <c r="D134" s="7">
        <f t="shared" si="21"/>
        <v>99.68790131776557</v>
      </c>
      <c r="E134" s="7">
        <f t="shared" si="22"/>
        <v>99.98581081093421</v>
      </c>
      <c r="F134" s="6">
        <f t="shared" si="19"/>
        <v>102.06696313690883</v>
      </c>
      <c r="G134" s="20">
        <v>0</v>
      </c>
      <c r="H134" s="6">
        <f t="shared" si="23"/>
        <v>102.06696313690883</v>
      </c>
      <c r="I134" s="24">
        <f t="shared" si="24"/>
        <v>602.5348499302899</v>
      </c>
      <c r="J134">
        <f>IF(AND(I134&gt;p0,I133&lt;p0),1,"")</f>
      </c>
      <c r="K134">
        <f t="shared" si="18"/>
        <v>2.5518306349938484</v>
      </c>
      <c r="L134">
        <f>-1/f0/Smax*(2*K128+1*K129)/3</f>
        <v>0.002711858214152546</v>
      </c>
    </row>
    <row r="135" spans="1:12" ht="12.75">
      <c r="A135" s="1">
        <f t="shared" si="17"/>
        <v>40065.75</v>
      </c>
      <c r="B135" s="7">
        <f>((c_1m*I134+c_2m*I133))/$C$9</f>
        <v>100.2523529460487</v>
      </c>
      <c r="C135" s="7">
        <f t="shared" si="20"/>
        <v>99.87483610868192</v>
      </c>
      <c r="D135" s="7">
        <f t="shared" si="21"/>
        <v>99.65752306518164</v>
      </c>
      <c r="E135" s="7">
        <f t="shared" si="22"/>
        <v>99.68790131776557</v>
      </c>
      <c r="F135" s="6">
        <f t="shared" si="19"/>
        <v>101.56773084090474</v>
      </c>
      <c r="G135" s="20">
        <v>0</v>
      </c>
      <c r="H135" s="6">
        <f t="shared" si="23"/>
        <v>101.56773084090474</v>
      </c>
      <c r="I135" s="24">
        <f t="shared" si="24"/>
        <v>605.4571853215332</v>
      </c>
      <c r="J135">
        <f>IF(AND(I135&gt;p0,I134&lt;p0),1,"")</f>
      </c>
      <c r="K135">
        <f t="shared" si="18"/>
        <v>2.9223353912433367</v>
      </c>
      <c r="L135">
        <f>-1/f0/Smax*(2*K129+1*K130)/3</f>
        <v>0.002510971751988338</v>
      </c>
    </row>
    <row r="136" spans="1:12" ht="12.75">
      <c r="A136" s="1">
        <f t="shared" si="17"/>
        <v>40096.1875</v>
      </c>
      <c r="B136" s="7">
        <f>((c_1m*I135+c_2m*I134))/$C$9</f>
        <v>100.71470852750599</v>
      </c>
      <c r="C136" s="7">
        <f t="shared" si="20"/>
        <v>100.2523529460487</v>
      </c>
      <c r="D136" s="7">
        <f t="shared" si="21"/>
        <v>99.87483610868192</v>
      </c>
      <c r="E136" s="7">
        <f t="shared" si="22"/>
        <v>99.65752306518164</v>
      </c>
      <c r="F136" s="6">
        <f t="shared" si="19"/>
        <v>101.02520054887391</v>
      </c>
      <c r="G136" s="20">
        <v>0</v>
      </c>
      <c r="H136" s="6">
        <f t="shared" si="23"/>
        <v>101.02520054887391</v>
      </c>
      <c r="I136" s="24">
        <f t="shared" si="24"/>
        <v>608.6329723968356</v>
      </c>
      <c r="J136">
        <f>IF(AND(I136&gt;p0,I135&lt;p0),1,"")</f>
        <v>1</v>
      </c>
      <c r="K136">
        <f t="shared" si="18"/>
        <v>3.1757870753024235</v>
      </c>
      <c r="L136">
        <f>-1/f0/Smax*(2*K130+1*K131)/3</f>
        <v>0.0017627046059834138</v>
      </c>
    </row>
    <row r="137" spans="1:12" ht="12.75">
      <c r="A137" s="1">
        <f t="shared" si="17"/>
        <v>40126.625</v>
      </c>
      <c r="B137" s="7">
        <f>((c_1m*I136+c_2m*I135))/$C$9</f>
        <v>101.22710959445244</v>
      </c>
      <c r="C137" s="7">
        <f t="shared" si="20"/>
        <v>100.71470852750599</v>
      </c>
      <c r="D137" s="7">
        <f t="shared" si="21"/>
        <v>100.2523529460487</v>
      </c>
      <c r="E137" s="7">
        <f t="shared" si="22"/>
        <v>99.87483610868192</v>
      </c>
      <c r="F137" s="6">
        <f t="shared" si="19"/>
        <v>100.4709245896484</v>
      </c>
      <c r="G137" s="20">
        <v>0</v>
      </c>
      <c r="H137" s="6">
        <f t="shared" si="23"/>
        <v>100.4709245896484</v>
      </c>
      <c r="I137" s="24">
        <f t="shared" si="24"/>
        <v>611.87751459718</v>
      </c>
      <c r="J137">
        <f>IF(AND(I137&gt;p0,I136&lt;p0),1,"")</f>
      </c>
      <c r="K137">
        <f t="shared" si="18"/>
        <v>3.2445422003444264</v>
      </c>
      <c r="L137">
        <f>-1/f0/Smax*(2*K131+1*K132)/3</f>
        <v>0.0005218750836024933</v>
      </c>
    </row>
    <row r="138" spans="1:12" ht="12.75">
      <c r="A138" s="1">
        <f t="shared" si="17"/>
        <v>40157.0625</v>
      </c>
      <c r="B138" s="7">
        <f>((c_1m*I137+c_2m*I136))/$C$9</f>
        <v>101.76328295284038</v>
      </c>
      <c r="C138" s="7">
        <f t="shared" si="20"/>
        <v>101.22710959445244</v>
      </c>
      <c r="D138" s="7">
        <f t="shared" si="21"/>
        <v>100.71470852750599</v>
      </c>
      <c r="E138" s="7">
        <f t="shared" si="22"/>
        <v>100.2523529460487</v>
      </c>
      <c r="F138" s="6">
        <f t="shared" si="19"/>
        <v>99.98581081093421</v>
      </c>
      <c r="G138" s="20">
        <v>0</v>
      </c>
      <c r="H138" s="6">
        <f t="shared" si="23"/>
        <v>99.98581081093421</v>
      </c>
      <c r="I138" s="24">
        <f t="shared" si="24"/>
        <v>614.7172050091656</v>
      </c>
      <c r="J138">
        <f>IF(AND(I138&gt;p0,I137&lt;p0),1,"")</f>
      </c>
      <c r="K138">
        <f t="shared" si="18"/>
        <v>2.8396904119855435</v>
      </c>
      <c r="L138">
        <f>-1/f0/Smax*(2*K132+1*K133)/3</f>
        <v>-0.0007721891840071657</v>
      </c>
    </row>
    <row r="139" spans="1:12" ht="12.75">
      <c r="A139" s="1">
        <f t="shared" si="17"/>
        <v>40187.5</v>
      </c>
      <c r="B139" s="7">
        <f>((c_1m*I138+c_2m*I137))/$C$9</f>
        <v>102.26355480739522</v>
      </c>
      <c r="C139" s="7">
        <f t="shared" si="20"/>
        <v>101.76328295284038</v>
      </c>
      <c r="D139" s="7">
        <f t="shared" si="21"/>
        <v>101.22710959445244</v>
      </c>
      <c r="E139" s="7">
        <f t="shared" si="22"/>
        <v>100.71470852750599</v>
      </c>
      <c r="F139" s="6">
        <f t="shared" si="19"/>
        <v>99.68790131776557</v>
      </c>
      <c r="G139" s="20">
        <v>0</v>
      </c>
      <c r="H139" s="6">
        <f t="shared" si="23"/>
        <v>99.68790131776557</v>
      </c>
      <c r="I139" s="24">
        <f t="shared" si="24"/>
        <v>616.461065456982</v>
      </c>
      <c r="J139">
        <f>IF(AND(I139&gt;p0,I138&lt;p0),1,"")</f>
      </c>
      <c r="K139">
        <f t="shared" si="18"/>
        <v>1.7438604478164734</v>
      </c>
      <c r="L139">
        <f>-1/f0/Smax*(2*K133+1*K134)/3</f>
        <v>-0.0016861365449907986</v>
      </c>
    </row>
    <row r="140" spans="1:12" ht="12.75">
      <c r="A140" s="1">
        <f t="shared" si="17"/>
        <v>40217.9375</v>
      </c>
      <c r="B140" s="7">
        <f>((c_1m*I139+c_2m*I138))/$C$9</f>
        <v>102.62725354630925</v>
      </c>
      <c r="C140" s="7">
        <f t="shared" si="20"/>
        <v>102.26355480739522</v>
      </c>
      <c r="D140" s="7">
        <f t="shared" si="21"/>
        <v>101.76328295284038</v>
      </c>
      <c r="E140" s="7">
        <f t="shared" si="22"/>
        <v>101.22710959445244</v>
      </c>
      <c r="F140" s="6">
        <f t="shared" si="19"/>
        <v>99.65752306518164</v>
      </c>
      <c r="G140" s="20">
        <v>0</v>
      </c>
      <c r="H140" s="6">
        <f t="shared" si="23"/>
        <v>99.65752306518164</v>
      </c>
      <c r="I140" s="24">
        <f t="shared" si="24"/>
        <v>616.6388893745466</v>
      </c>
      <c r="J140">
        <f>IF(AND(I140&gt;p0,I139&lt;p0),1,"")</f>
      </c>
      <c r="K140">
        <f t="shared" si="18"/>
        <v>0.17782391756452398</v>
      </c>
      <c r="L140">
        <f>-1/f0/Smax*(2*K134+1*K135)/3</f>
        <v>-0.002175066845862069</v>
      </c>
    </row>
    <row r="141" spans="1:12" ht="12.75">
      <c r="A141" s="1">
        <f t="shared" si="17"/>
        <v>40248.375</v>
      </c>
      <c r="B141" s="7">
        <f>((c_1m*I140+c_2m*I139))/$C$9</f>
        <v>102.76129330125347</v>
      </c>
      <c r="C141" s="7">
        <f t="shared" si="20"/>
        <v>102.62725354630925</v>
      </c>
      <c r="D141" s="7">
        <f t="shared" si="21"/>
        <v>102.26355480739522</v>
      </c>
      <c r="E141" s="7">
        <f t="shared" si="22"/>
        <v>101.76328295284038</v>
      </c>
      <c r="F141" s="6">
        <f t="shared" si="19"/>
        <v>99.87483610868192</v>
      </c>
      <c r="G141" s="20">
        <v>0</v>
      </c>
      <c r="H141" s="6">
        <f t="shared" si="23"/>
        <v>99.87483610868192</v>
      </c>
      <c r="I141" s="24">
        <f t="shared" si="24"/>
        <v>615.3668130223498</v>
      </c>
      <c r="J141">
        <f>IF(AND(I141&gt;p0,I140&lt;p0),1,"")</f>
      </c>
      <c r="K141">
        <f t="shared" si="18"/>
        <v>-1.272076352196791</v>
      </c>
      <c r="L141">
        <f>-1/f0/Smax*(2*K135+1*K136)/3</f>
        <v>-0.0024445685251460966</v>
      </c>
    </row>
    <row r="142" spans="1:12" ht="12.75">
      <c r="A142" s="1">
        <f t="shared" si="17"/>
        <v>40278.8125</v>
      </c>
      <c r="B142" s="7">
        <f>((c_1m*I141+c_2m*I140))/$C$9</f>
        <v>102.64594059387143</v>
      </c>
      <c r="C142" s="7">
        <f t="shared" si="20"/>
        <v>102.76129330125347</v>
      </c>
      <c r="D142" s="7">
        <f t="shared" si="21"/>
        <v>102.62725354630925</v>
      </c>
      <c r="E142" s="7">
        <f t="shared" si="22"/>
        <v>102.26355480739522</v>
      </c>
      <c r="F142" s="6">
        <f t="shared" si="19"/>
        <v>100.2523529460487</v>
      </c>
      <c r="G142" s="20">
        <v>0</v>
      </c>
      <c r="H142" s="6">
        <f t="shared" si="23"/>
        <v>100.2523529460487</v>
      </c>
      <c r="I142" s="24">
        <f t="shared" si="24"/>
        <v>613.1569583645929</v>
      </c>
      <c r="J142">
        <f>IF(AND(I142&gt;p0,I141&lt;p0),1,"")</f>
      </c>
      <c r="K142">
        <f t="shared" si="18"/>
        <v>-2.209854657756864</v>
      </c>
      <c r="L142">
        <f>-1/f0/Smax*(2*K136+1*K137)/3</f>
        <v>-0.0026005735368426213</v>
      </c>
    </row>
    <row r="143" spans="1:12" ht="12.75">
      <c r="A143" s="1">
        <f t="shared" si="17"/>
        <v>40309.25</v>
      </c>
      <c r="B143" s="7">
        <f>((c_1m*I142+c_2m*I141))/$C$9</f>
        <v>102.34015003794927</v>
      </c>
      <c r="C143" s="7">
        <f t="shared" si="20"/>
        <v>102.64594059387143</v>
      </c>
      <c r="D143" s="7">
        <f t="shared" si="21"/>
        <v>102.76129330125347</v>
      </c>
      <c r="E143" s="7">
        <f t="shared" si="22"/>
        <v>102.62725354630925</v>
      </c>
      <c r="F143" s="6">
        <f t="shared" si="19"/>
        <v>100.71470852750599</v>
      </c>
      <c r="G143" s="20">
        <v>0</v>
      </c>
      <c r="H143" s="6">
        <f t="shared" si="23"/>
        <v>100.71470852750599</v>
      </c>
      <c r="I143" s="24">
        <f t="shared" si="24"/>
        <v>610.4504866682577</v>
      </c>
      <c r="J143">
        <f>IF(AND(I143&gt;p0,I142&lt;p0),1,"")</f>
      </c>
      <c r="K143">
        <f t="shared" si="18"/>
        <v>-2.7064716963352566</v>
      </c>
      <c r="L143">
        <f>-1/f0/Smax*(2*K137+1*K138)/3</f>
        <v>-0.0025281232554673163</v>
      </c>
    </row>
    <row r="144" spans="1:12" ht="12.75">
      <c r="A144" s="1">
        <f t="shared" si="17"/>
        <v>40339.6875</v>
      </c>
      <c r="B144" s="7">
        <f>((c_1m*I143+c_2m*I142))/$C$9</f>
        <v>101.9221792244653</v>
      </c>
      <c r="C144" s="7">
        <f t="shared" si="20"/>
        <v>102.34015003794927</v>
      </c>
      <c r="D144" s="7">
        <f t="shared" si="21"/>
        <v>102.64594059387143</v>
      </c>
      <c r="E144" s="7">
        <f t="shared" si="22"/>
        <v>102.76129330125347</v>
      </c>
      <c r="F144" s="6">
        <f t="shared" si="19"/>
        <v>101.22710959445244</v>
      </c>
      <c r="G144" s="20">
        <v>0</v>
      </c>
      <c r="H144" s="6">
        <f t="shared" si="23"/>
        <v>101.22710959445244</v>
      </c>
      <c r="I144" s="24">
        <f t="shared" si="24"/>
        <v>607.4510657885711</v>
      </c>
      <c r="J144">
        <f>IF(AND(I144&gt;p0,I143&lt;p0),1,"")</f>
      </c>
      <c r="K144">
        <f t="shared" si="18"/>
        <v>-2.999420879686568</v>
      </c>
      <c r="L144">
        <f>-1/f0/Smax*(2*K138+1*K139)/3</f>
        <v>-0.002011718501839447</v>
      </c>
    </row>
    <row r="145" spans="1:12" ht="12.75">
      <c r="A145" s="1">
        <f t="shared" si="17"/>
        <v>40370.125</v>
      </c>
      <c r="B145" s="7">
        <f>((c_1m*I144+c_2m*I143))/$C$9</f>
        <v>101.44180569007428</v>
      </c>
      <c r="C145" s="7">
        <f t="shared" si="20"/>
        <v>101.9221792244653</v>
      </c>
      <c r="D145" s="7">
        <f t="shared" si="21"/>
        <v>102.34015003794927</v>
      </c>
      <c r="E145" s="7">
        <f t="shared" si="22"/>
        <v>102.64594059387143</v>
      </c>
      <c r="F145" s="6">
        <f t="shared" si="19"/>
        <v>101.76328295284038</v>
      </c>
      <c r="G145" s="20">
        <v>0</v>
      </c>
      <c r="H145" s="6">
        <f t="shared" si="23"/>
        <v>101.76328295284038</v>
      </c>
      <c r="I145" s="24">
        <f t="shared" si="24"/>
        <v>604.3124900321538</v>
      </c>
      <c r="J145">
        <f>IF(AND(I145&gt;p0,I144&lt;p0),1,"")</f>
      </c>
      <c r="K145">
        <f t="shared" si="18"/>
        <v>-3.1385757564172536</v>
      </c>
      <c r="L145">
        <f>-1/f0/Smax*(2*K139+1*K140)/3</f>
        <v>-0.0009933725781022956</v>
      </c>
    </row>
    <row r="146" spans="1:12" ht="12.75">
      <c r="A146" s="1">
        <f t="shared" si="17"/>
        <v>40400.5625</v>
      </c>
      <c r="B146" s="7">
        <f>((c_1m*I145+c_2m*I144))/$C$9</f>
        <v>100.92798672245345</v>
      </c>
      <c r="C146" s="7">
        <f t="shared" si="20"/>
        <v>101.44180569007428</v>
      </c>
      <c r="D146" s="7">
        <f t="shared" si="21"/>
        <v>101.9221792244653</v>
      </c>
      <c r="E146" s="7">
        <f t="shared" si="22"/>
        <v>102.34015003794927</v>
      </c>
      <c r="F146" s="6">
        <f t="shared" si="19"/>
        <v>102.26355480739522</v>
      </c>
      <c r="G146" s="20">
        <v>0</v>
      </c>
      <c r="H146" s="6">
        <f t="shared" si="23"/>
        <v>102.26355480739522</v>
      </c>
      <c r="I146" s="24">
        <f t="shared" si="24"/>
        <v>601.3840694201256</v>
      </c>
      <c r="J146">
        <f>IF(AND(I146&gt;p0,I145&lt;p0),1,"")</f>
      </c>
      <c r="K146">
        <f t="shared" si="18"/>
        <v>-2.928420612028276</v>
      </c>
      <c r="L146">
        <f>-1/f0/Smax*(2*K140+1*K141)/3</f>
        <v>0.0002483546116714751</v>
      </c>
    </row>
    <row r="147" spans="1:12" ht="12.75">
      <c r="A147" s="1">
        <f t="shared" si="17"/>
        <v>40431</v>
      </c>
      <c r="B147" s="7">
        <f>((c_1m*I146+c_2m*I145))/$C$9</f>
        <v>100.42590627748946</v>
      </c>
      <c r="C147" s="7">
        <f t="shared" si="20"/>
        <v>100.92798672245345</v>
      </c>
      <c r="D147" s="7">
        <f t="shared" si="21"/>
        <v>101.44180569007428</v>
      </c>
      <c r="E147" s="7">
        <f t="shared" si="22"/>
        <v>101.9221792244653</v>
      </c>
      <c r="F147" s="6">
        <f t="shared" si="19"/>
        <v>102.62725354630925</v>
      </c>
      <c r="G147" s="20">
        <v>0</v>
      </c>
      <c r="H147" s="6">
        <f t="shared" si="23"/>
        <v>102.62725354630925</v>
      </c>
      <c r="I147" s="24">
        <f t="shared" si="24"/>
        <v>599.2551011923362</v>
      </c>
      <c r="J147">
        <f>IF(AND(I147&gt;p0,I146&lt;p0),1,"")</f>
      </c>
      <c r="K147">
        <f t="shared" si="18"/>
        <v>-2.1289682277894144</v>
      </c>
      <c r="L147">
        <f>-1/f0/Smax*(2*K141+1*K142)/3</f>
        <v>0.0012883488786315572</v>
      </c>
    </row>
    <row r="148" spans="1:12" ht="12.75">
      <c r="A148" s="1">
        <f aca="true" t="shared" si="25" ref="A148:A195">A147+365.25/12*$C$6</f>
        <v>40461.4375</v>
      </c>
      <c r="B148" s="7">
        <f>((c_1m*I147+c_2m*I146))/$C$9</f>
        <v>100.01778141390865</v>
      </c>
      <c r="C148" s="7">
        <f t="shared" si="20"/>
        <v>100.42590627748946</v>
      </c>
      <c r="D148" s="7">
        <f t="shared" si="21"/>
        <v>100.92798672245345</v>
      </c>
      <c r="E148" s="7">
        <f t="shared" si="22"/>
        <v>101.44180569007428</v>
      </c>
      <c r="F148" s="6">
        <f t="shared" si="19"/>
        <v>102.76129330125347</v>
      </c>
      <c r="G148" s="20">
        <v>0</v>
      </c>
      <c r="H148" s="6">
        <f t="shared" si="23"/>
        <v>102.76129330125347</v>
      </c>
      <c r="I148" s="24">
        <f t="shared" si="24"/>
        <v>598.4704782365651</v>
      </c>
      <c r="J148">
        <f>IF(AND(I148&gt;p0,I147&lt;p0),1,"")</f>
      </c>
      <c r="K148">
        <f t="shared" si="18"/>
        <v>-0.7846229557710558</v>
      </c>
      <c r="L148">
        <f>-1/f0/Smax*(2*K142+1*K143)/3</f>
        <v>0.0019312143663547385</v>
      </c>
    </row>
    <row r="149" spans="1:12" ht="12.75">
      <c r="A149" s="1">
        <f t="shared" si="25"/>
        <v>40491.875</v>
      </c>
      <c r="B149" s="7">
        <f>((c_1m*I148+c_2m*I147))/$C$9</f>
        <v>99.79738790314559</v>
      </c>
      <c r="C149" s="7">
        <f t="shared" si="20"/>
        <v>100.01778141390865</v>
      </c>
      <c r="D149" s="7">
        <f t="shared" si="21"/>
        <v>100.42590627748946</v>
      </c>
      <c r="E149" s="7">
        <f t="shared" si="22"/>
        <v>100.92798672245345</v>
      </c>
      <c r="F149" s="6">
        <f t="shared" si="19"/>
        <v>102.64594059387143</v>
      </c>
      <c r="G149" s="20">
        <v>0</v>
      </c>
      <c r="H149" s="6">
        <f t="shared" si="23"/>
        <v>102.64594059387143</v>
      </c>
      <c r="I149" s="24">
        <f t="shared" si="24"/>
        <v>599.1457135968502</v>
      </c>
      <c r="J149">
        <f>IF(AND(I149&gt;p0,I148&lt;p0),1,"")</f>
      </c>
      <c r="K149">
        <f aca="true" t="shared" si="26" ref="K149:K195">I149-I148</f>
        <v>0.6752353602851144</v>
      </c>
      <c r="L149">
        <f>-1/f0/Smax*(2*K143+1*K144)/3</f>
        <v>0.0022797735155439245</v>
      </c>
    </row>
    <row r="150" spans="1:12" ht="12.75">
      <c r="A150" s="1">
        <f t="shared" si="25"/>
        <v>40522.3125</v>
      </c>
      <c r="B150" s="7">
        <f>((c_1m*I149+c_2m*I148))/$C$9</f>
        <v>99.81260324212269</v>
      </c>
      <c r="C150" s="7">
        <f t="shared" si="20"/>
        <v>99.79738790314559</v>
      </c>
      <c r="D150" s="7">
        <f t="shared" si="21"/>
        <v>100.01778141390865</v>
      </c>
      <c r="E150" s="7">
        <f t="shared" si="22"/>
        <v>100.42590627748946</v>
      </c>
      <c r="F150" s="6">
        <f t="shared" si="19"/>
        <v>102.34015003794927</v>
      </c>
      <c r="G150" s="20">
        <v>0</v>
      </c>
      <c r="H150" s="6">
        <f t="shared" si="23"/>
        <v>102.34015003794927</v>
      </c>
      <c r="I150" s="24">
        <f t="shared" si="24"/>
        <v>600.9357070949311</v>
      </c>
      <c r="J150">
        <f>IF(AND(I150&gt;p0,I149&lt;p0),1,"")</f>
      </c>
      <c r="K150">
        <f t="shared" si="26"/>
        <v>1.7899934980808894</v>
      </c>
      <c r="L150">
        <f>-1/f0/Smax*(2*K144+1*K145)/3</f>
        <v>0.0024762649094282898</v>
      </c>
    </row>
    <row r="151" spans="1:12" ht="12.75">
      <c r="A151" s="1">
        <f t="shared" si="25"/>
        <v>40552.75</v>
      </c>
      <c r="B151" s="7">
        <f>((c_1m*I150+c_2m*I149))/$C$9</f>
        <v>100.03661828261647</v>
      </c>
      <c r="C151" s="7">
        <f t="shared" si="20"/>
        <v>99.81260324212269</v>
      </c>
      <c r="D151" s="7">
        <f t="shared" si="21"/>
        <v>99.79738790314559</v>
      </c>
      <c r="E151" s="7">
        <f t="shared" si="22"/>
        <v>100.01778141390865</v>
      </c>
      <c r="F151" s="6">
        <f t="shared" si="19"/>
        <v>101.9221792244653</v>
      </c>
      <c r="G151" s="20">
        <v>0</v>
      </c>
      <c r="H151" s="6">
        <f t="shared" si="23"/>
        <v>101.9221792244653</v>
      </c>
      <c r="I151" s="24">
        <f t="shared" si="24"/>
        <v>603.3823655153251</v>
      </c>
      <c r="J151">
        <f>IF(AND(I151&gt;p0,I150&lt;p0),1,"")</f>
      </c>
      <c r="K151">
        <f t="shared" si="26"/>
        <v>2.4466584203939874</v>
      </c>
      <c r="L151">
        <f>-1/f0/Smax*(2*K145+1*K146)/3</f>
        <v>0.002494734993187746</v>
      </c>
    </row>
    <row r="152" spans="1:12" ht="12.75">
      <c r="A152" s="1">
        <f t="shared" si="25"/>
        <v>40583.1875</v>
      </c>
      <c r="B152" s="7">
        <f>((c_1m*I151+c_2m*I150))/$C$9</f>
        <v>100.4006170245279</v>
      </c>
      <c r="C152" s="7">
        <f t="shared" si="20"/>
        <v>100.03661828261647</v>
      </c>
      <c r="D152" s="7">
        <f t="shared" si="21"/>
        <v>99.81260324212269</v>
      </c>
      <c r="E152" s="7">
        <f t="shared" si="22"/>
        <v>99.79738790314559</v>
      </c>
      <c r="F152" s="6">
        <f aca="true" t="shared" si="27" ref="F152:F195">E148</f>
        <v>101.44180569007428</v>
      </c>
      <c r="G152" s="20">
        <v>0</v>
      </c>
      <c r="H152" s="6">
        <f t="shared" si="23"/>
        <v>101.44180569007428</v>
      </c>
      <c r="I152" s="24">
        <f t="shared" si="24"/>
        <v>606.1943081556628</v>
      </c>
      <c r="J152">
        <f>IF(AND(I152&gt;p0,I151&lt;p0),1,"")</f>
      </c>
      <c r="K152">
        <f t="shared" si="26"/>
        <v>2.8119426403377474</v>
      </c>
      <c r="L152">
        <f>-1/f0/Smax*(2*K146+1*K147)/3</f>
        <v>0.002164176003210289</v>
      </c>
    </row>
    <row r="153" spans="1:12" ht="12.75">
      <c r="A153" s="1">
        <f t="shared" si="25"/>
        <v>40613.625</v>
      </c>
      <c r="B153" s="7">
        <f>((c_1m*I152+c_2m*I151))/$C$9</f>
        <v>100.84492184992128</v>
      </c>
      <c r="C153" s="7">
        <f t="shared" si="20"/>
        <v>100.4006170245279</v>
      </c>
      <c r="D153" s="7">
        <f t="shared" si="21"/>
        <v>100.03661828261647</v>
      </c>
      <c r="E153" s="7">
        <f t="shared" si="22"/>
        <v>99.81260324212269</v>
      </c>
      <c r="F153" s="6">
        <f t="shared" si="27"/>
        <v>100.92798672245345</v>
      </c>
      <c r="G153" s="20">
        <v>0</v>
      </c>
      <c r="H153" s="6">
        <f t="shared" si="23"/>
        <v>100.92798672245345</v>
      </c>
      <c r="I153" s="24">
        <f t="shared" si="24"/>
        <v>609.2020289417359</v>
      </c>
      <c r="J153">
        <f>IF(AND(I153&gt;p0,I152&lt;p0),1,"")</f>
        <v>1</v>
      </c>
      <c r="K153">
        <f t="shared" si="26"/>
        <v>3.007720786073037</v>
      </c>
      <c r="L153">
        <f>-1/f0/Smax*(2*K147+1*K148)/3</f>
        <v>0.0013665472659484784</v>
      </c>
    </row>
    <row r="154" spans="1:12" ht="12.75">
      <c r="A154" s="1">
        <f t="shared" si="25"/>
        <v>40644.0625</v>
      </c>
      <c r="B154" s="7">
        <f>((c_1m*I153+c_2m*I152))/$C$9</f>
        <v>101.33315677121777</v>
      </c>
      <c r="C154" s="7">
        <f t="shared" si="20"/>
        <v>100.84492184992128</v>
      </c>
      <c r="D154" s="7">
        <f t="shared" si="21"/>
        <v>100.4006170245279</v>
      </c>
      <c r="E154" s="7">
        <f t="shared" si="22"/>
        <v>100.03661828261647</v>
      </c>
      <c r="F154" s="6">
        <f t="shared" si="27"/>
        <v>100.42590627748946</v>
      </c>
      <c r="G154" s="20">
        <v>0</v>
      </c>
      <c r="H154" s="6">
        <f t="shared" si="23"/>
        <v>100.42590627748946</v>
      </c>
      <c r="I154" s="24">
        <f t="shared" si="24"/>
        <v>612.141036424452</v>
      </c>
      <c r="J154">
        <f>IF(AND(I154&gt;p0,I153&lt;p0),1,"")</f>
      </c>
      <c r="K154">
        <f t="shared" si="26"/>
        <v>2.939007482716079</v>
      </c>
      <c r="L154">
        <f>-1/f0/Smax*(2*K148+1*K149)/3</f>
        <v>0.00024227928218346806</v>
      </c>
    </row>
    <row r="155" spans="1:12" ht="12.75">
      <c r="A155" s="1">
        <f t="shared" si="25"/>
        <v>40674.5</v>
      </c>
      <c r="B155" s="7">
        <f>((c_1m*I154+c_2m*I153))/$C$9</f>
        <v>101.82757223856093</v>
      </c>
      <c r="C155" s="7">
        <f t="shared" si="20"/>
        <v>101.33315677121777</v>
      </c>
      <c r="D155" s="7">
        <f t="shared" si="21"/>
        <v>100.84492184992128</v>
      </c>
      <c r="E155" s="7">
        <f t="shared" si="22"/>
        <v>100.4006170245279</v>
      </c>
      <c r="F155" s="6">
        <f t="shared" si="27"/>
        <v>100.01778141390865</v>
      </c>
      <c r="G155" s="20">
        <v>0</v>
      </c>
      <c r="H155" s="6">
        <f t="shared" si="23"/>
        <v>100.01778141390865</v>
      </c>
      <c r="I155" s="24">
        <f t="shared" si="24"/>
        <v>614.5300600161445</v>
      </c>
      <c r="J155">
        <f>IF(AND(I155&gt;p0,I154&lt;p0),1,"")</f>
      </c>
      <c r="K155">
        <f t="shared" si="26"/>
        <v>2.389023591692535</v>
      </c>
      <c r="L155">
        <f>-1/f0/Smax*(2*K149+1*K150)/3</f>
        <v>-0.000851074313997593</v>
      </c>
    </row>
    <row r="156" spans="1:12" ht="12.75">
      <c r="A156" s="1">
        <f t="shared" si="25"/>
        <v>40704.9375</v>
      </c>
      <c r="B156" s="7">
        <f>((c_1m*I155+c_2m*I154))/$C$9</f>
        <v>102.26240842991125</v>
      </c>
      <c r="C156" s="7">
        <f t="shared" si="20"/>
        <v>101.82757223856093</v>
      </c>
      <c r="D156" s="7">
        <f t="shared" si="21"/>
        <v>101.33315677121777</v>
      </c>
      <c r="E156" s="7">
        <f t="shared" si="22"/>
        <v>100.84492184992128</v>
      </c>
      <c r="F156" s="6">
        <f t="shared" si="27"/>
        <v>99.79738790314559</v>
      </c>
      <c r="G156" s="20">
        <v>0</v>
      </c>
      <c r="H156" s="6">
        <f t="shared" si="23"/>
        <v>99.79738790314559</v>
      </c>
      <c r="I156" s="24">
        <f t="shared" si="24"/>
        <v>615.8201683718307</v>
      </c>
      <c r="J156">
        <f>IF(AND(I156&gt;p0,I155&lt;p0),1,"")</f>
      </c>
      <c r="K156">
        <f t="shared" si="26"/>
        <v>1.2901083556862432</v>
      </c>
      <c r="L156">
        <f>-1/f0/Smax*(2*K150+1*K151)/3</f>
        <v>-0.0016332372402590152</v>
      </c>
    </row>
    <row r="157" spans="1:12" ht="12.75">
      <c r="A157" s="1">
        <f t="shared" si="25"/>
        <v>40735.375</v>
      </c>
      <c r="B157" s="7">
        <f>((c_1m*I156+c_2m*I155))/$C$9</f>
        <v>102.55068750492603</v>
      </c>
      <c r="C157" s="7">
        <f t="shared" si="20"/>
        <v>102.26240842991125</v>
      </c>
      <c r="D157" s="7">
        <f t="shared" si="21"/>
        <v>101.82757223856093</v>
      </c>
      <c r="E157" s="7">
        <f t="shared" si="22"/>
        <v>101.33315677121777</v>
      </c>
      <c r="F157" s="6">
        <f t="shared" si="27"/>
        <v>99.81260324212269</v>
      </c>
      <c r="G157" s="20">
        <v>0</v>
      </c>
      <c r="H157" s="6">
        <f t="shared" si="23"/>
        <v>99.81260324212269</v>
      </c>
      <c r="I157" s="24">
        <f t="shared" si="24"/>
        <v>615.7311029729403</v>
      </c>
      <c r="J157">
        <f>IF(AND(I157&gt;p0,I156&lt;p0),1,"")</f>
      </c>
      <c r="K157">
        <f t="shared" si="26"/>
        <v>-0.08906539889039777</v>
      </c>
      <c r="L157">
        <f>-1/f0/Smax*(2*K151+1*K152)/3</f>
        <v>-0.002088146200847079</v>
      </c>
    </row>
    <row r="158" spans="1:12" ht="12.75">
      <c r="A158" s="1">
        <f t="shared" si="25"/>
        <v>40765.8125</v>
      </c>
      <c r="B158" s="7">
        <f>((c_1m*I157+c_2m*I156))/$C$9</f>
        <v>102.62778818874942</v>
      </c>
      <c r="C158" s="7">
        <f t="shared" si="20"/>
        <v>102.55068750492603</v>
      </c>
      <c r="D158" s="7">
        <f t="shared" si="21"/>
        <v>102.26240842991125</v>
      </c>
      <c r="E158" s="7">
        <f t="shared" si="22"/>
        <v>101.82757223856093</v>
      </c>
      <c r="F158" s="6">
        <f t="shared" si="27"/>
        <v>100.03661828261647</v>
      </c>
      <c r="G158" s="20">
        <v>0</v>
      </c>
      <c r="H158" s="6">
        <f t="shared" si="23"/>
        <v>100.03661828261647</v>
      </c>
      <c r="I158" s="24">
        <f t="shared" si="24"/>
        <v>614.4197954188304</v>
      </c>
      <c r="J158">
        <f>IF(AND(I158&gt;p0,I157&lt;p0),1,"")</f>
      </c>
      <c r="K158">
        <f t="shared" si="26"/>
        <v>-1.3113075541099306</v>
      </c>
      <c r="L158">
        <f>-1/f0/Smax*(2*K152+1*K153)/3</f>
        <v>-0.002339188635975212</v>
      </c>
    </row>
    <row r="159" spans="1:12" ht="12.75">
      <c r="A159" s="1">
        <f t="shared" si="25"/>
        <v>40796.25</v>
      </c>
      <c r="B159" s="7">
        <f>((c_1m*I158+c_2m*I157))/$C$9</f>
        <v>102.49071974007906</v>
      </c>
      <c r="C159" s="7">
        <f t="shared" si="20"/>
        <v>102.62778818874942</v>
      </c>
      <c r="D159" s="7">
        <f t="shared" si="21"/>
        <v>102.55068750492603</v>
      </c>
      <c r="E159" s="7">
        <f t="shared" si="22"/>
        <v>102.26240842991125</v>
      </c>
      <c r="F159" s="6">
        <f t="shared" si="27"/>
        <v>100.4006170245279</v>
      </c>
      <c r="G159" s="20">
        <v>0</v>
      </c>
      <c r="H159" s="6">
        <f t="shared" si="23"/>
        <v>100.4006170245279</v>
      </c>
      <c r="I159" s="24">
        <f t="shared" si="24"/>
        <v>612.2890710759342</v>
      </c>
      <c r="J159">
        <f>IF(AND(I159&gt;p0,I158&lt;p0),1,"")</f>
      </c>
      <c r="K159">
        <f t="shared" si="26"/>
        <v>-2.130724342896201</v>
      </c>
      <c r="L159">
        <f>-1/f0/Smax*(2*K153+1*K154)/3</f>
        <v>-0.00242667996066725</v>
      </c>
    </row>
    <row r="160" spans="1:12" ht="12.75">
      <c r="A160" s="1">
        <f t="shared" si="25"/>
        <v>40826.6875</v>
      </c>
      <c r="B160" s="7">
        <f>((c_1m*I159+c_2m*I158))/$C$9</f>
        <v>102.19022680218211</v>
      </c>
      <c r="C160" s="7">
        <f t="shared" si="20"/>
        <v>102.49071974007906</v>
      </c>
      <c r="D160" s="7">
        <f t="shared" si="21"/>
        <v>102.62778818874942</v>
      </c>
      <c r="E160" s="7">
        <f t="shared" si="22"/>
        <v>102.55068750492603</v>
      </c>
      <c r="F160" s="6">
        <f t="shared" si="27"/>
        <v>100.84492184992128</v>
      </c>
      <c r="G160" s="20">
        <v>0</v>
      </c>
      <c r="H160" s="6">
        <f t="shared" si="23"/>
        <v>100.84492184992128</v>
      </c>
      <c r="I160" s="24">
        <f t="shared" si="24"/>
        <v>609.6882623419242</v>
      </c>
      <c r="J160">
        <f>IF(AND(I160&gt;p0,I159&lt;p0),1,"")</f>
      </c>
      <c r="K160">
        <f t="shared" si="26"/>
        <v>-2.600808734010002</v>
      </c>
      <c r="L160">
        <f>-1/f0/Smax*(2*K154+1*K155)/3</f>
        <v>-0.0022403898528793203</v>
      </c>
    </row>
    <row r="161" spans="1:12" ht="12.75">
      <c r="A161" s="1">
        <f t="shared" si="25"/>
        <v>40857.125</v>
      </c>
      <c r="B161" s="7">
        <f>((c_1m*I160+c_2m*I159))/$C$9</f>
        <v>101.7880976392547</v>
      </c>
      <c r="C161" s="7">
        <f aca="true" t="shared" si="28" ref="C161:C195">B160</f>
        <v>102.19022680218211</v>
      </c>
      <c r="D161" s="7">
        <f aca="true" t="shared" si="29" ref="D161:D195">C160</f>
        <v>102.49071974007906</v>
      </c>
      <c r="E161" s="7">
        <f aca="true" t="shared" si="30" ref="E161:E195">D160</f>
        <v>102.62778818874942</v>
      </c>
      <c r="F161" s="6">
        <f t="shared" si="27"/>
        <v>101.33315677121777</v>
      </c>
      <c r="G161" s="20">
        <v>0</v>
      </c>
      <c r="H161" s="6">
        <f aca="true" t="shared" si="31" ref="H161:H195">F161-G161</f>
        <v>101.33315677121777</v>
      </c>
      <c r="I161" s="24">
        <f aca="true" t="shared" si="32" ref="I161:I195">-($C$8/$C$7)*H161+$C$8</f>
        <v>606.8303018270179</v>
      </c>
      <c r="J161">
        <f>IF(AND(I161&gt;p0,I160&lt;p0),1,"")</f>
      </c>
      <c r="K161">
        <f t="shared" si="26"/>
        <v>-2.8579605149062672</v>
      </c>
      <c r="L161">
        <f>-1/f0/Smax*(2*K155+1*K156)/3</f>
        <v>-0.0016444865959542854</v>
      </c>
    </row>
    <row r="162" spans="1:12" ht="12.75">
      <c r="A162" s="1">
        <f t="shared" si="25"/>
        <v>40887.5625</v>
      </c>
      <c r="B162" s="7">
        <f>((c_1m*I161+c_2m*I160))/$C$9</f>
        <v>101.32891433883007</v>
      </c>
      <c r="C162" s="7">
        <f t="shared" si="28"/>
        <v>101.7880976392547</v>
      </c>
      <c r="D162" s="7">
        <f t="shared" si="29"/>
        <v>102.19022680218211</v>
      </c>
      <c r="E162" s="7">
        <f t="shared" si="30"/>
        <v>102.49071974007906</v>
      </c>
      <c r="F162" s="6">
        <f t="shared" si="27"/>
        <v>101.82757223856093</v>
      </c>
      <c r="G162" s="20">
        <v>0</v>
      </c>
      <c r="H162" s="6">
        <f t="shared" si="31"/>
        <v>101.82757223856093</v>
      </c>
      <c r="I162" s="24">
        <f t="shared" si="32"/>
        <v>603.9361625059848</v>
      </c>
      <c r="J162">
        <f>IF(AND(I162&gt;p0,I161&lt;p0),1,"")</f>
      </c>
      <c r="K162">
        <f t="shared" si="26"/>
        <v>-2.8941393210330943</v>
      </c>
      <c r="L162">
        <f>-1/f0/Smax*(2*K156+1*K157)/3</f>
        <v>-0.0006751087567702137</v>
      </c>
    </row>
    <row r="163" spans="1:12" ht="12.75">
      <c r="A163" s="1">
        <f t="shared" si="25"/>
        <v>40918</v>
      </c>
      <c r="B163" s="7">
        <f>((c_1m*I162+c_2m*I161))/$C$9</f>
        <v>100.84896970573301</v>
      </c>
      <c r="C163" s="7">
        <f t="shared" si="28"/>
        <v>101.32891433883007</v>
      </c>
      <c r="D163" s="7">
        <f t="shared" si="29"/>
        <v>101.7880976392547</v>
      </c>
      <c r="E163" s="7">
        <f t="shared" si="30"/>
        <v>102.19022680218211</v>
      </c>
      <c r="F163" s="6">
        <f t="shared" si="27"/>
        <v>102.26240842991125</v>
      </c>
      <c r="G163" s="20">
        <v>0</v>
      </c>
      <c r="H163" s="6">
        <f t="shared" si="31"/>
        <v>102.26240842991125</v>
      </c>
      <c r="I163" s="24">
        <f t="shared" si="32"/>
        <v>601.3907799224708</v>
      </c>
      <c r="J163">
        <f>IF(AND(I163&gt;p0,I162&lt;p0),1,"")</f>
      </c>
      <c r="K163">
        <f t="shared" si="26"/>
        <v>-2.5453825835140833</v>
      </c>
      <c r="L163">
        <f>-1/f0/Smax*(2*K157+1*K158)/3</f>
        <v>0.0004036418297806846</v>
      </c>
    </row>
    <row r="164" spans="1:12" ht="12.75">
      <c r="A164" s="1">
        <f t="shared" si="25"/>
        <v>40948.4375</v>
      </c>
      <c r="B164" s="7">
        <f>((c_1m*I163+c_2m*I162))/$C$9</f>
        <v>100.4014888259794</v>
      </c>
      <c r="C164" s="7">
        <f t="shared" si="28"/>
        <v>100.84896970573301</v>
      </c>
      <c r="D164" s="7">
        <f t="shared" si="29"/>
        <v>101.32891433883007</v>
      </c>
      <c r="E164" s="7">
        <f t="shared" si="30"/>
        <v>101.7880976392547</v>
      </c>
      <c r="F164" s="6">
        <f t="shared" si="27"/>
        <v>102.55068750492603</v>
      </c>
      <c r="G164" s="20">
        <v>0</v>
      </c>
      <c r="H164" s="6">
        <f t="shared" si="31"/>
        <v>102.55068750492603</v>
      </c>
      <c r="I164" s="24">
        <f t="shared" si="32"/>
        <v>599.7032926540916</v>
      </c>
      <c r="J164">
        <f>IF(AND(I164&gt;p0,I163&lt;p0),1,"")</f>
      </c>
      <c r="K164">
        <f t="shared" si="26"/>
        <v>-1.6874872683791864</v>
      </c>
      <c r="L164">
        <f>-1/f0/Smax*(2*K158+1*K159)/3</f>
        <v>0.0012881678729311822</v>
      </c>
    </row>
    <row r="165" spans="1:12" ht="12.75">
      <c r="A165" s="1">
        <f t="shared" si="25"/>
        <v>40978.875</v>
      </c>
      <c r="B165" s="7">
        <f>((c_1m*I164+c_2m*I163))/$C$9</f>
        <v>100.0630479269072</v>
      </c>
      <c r="C165" s="7">
        <f t="shared" si="28"/>
        <v>100.4014888259794</v>
      </c>
      <c r="D165" s="7">
        <f t="shared" si="29"/>
        <v>100.84896970573301</v>
      </c>
      <c r="E165" s="7">
        <f t="shared" si="30"/>
        <v>101.32891433883007</v>
      </c>
      <c r="F165" s="6">
        <f t="shared" si="27"/>
        <v>102.62778818874942</v>
      </c>
      <c r="G165" s="20">
        <v>0</v>
      </c>
      <c r="H165" s="6">
        <f t="shared" si="31"/>
        <v>102.62778818874942</v>
      </c>
      <c r="I165" s="24">
        <f t="shared" si="32"/>
        <v>599.2519715780522</v>
      </c>
      <c r="J165">
        <f>IF(AND(I165&gt;p0,I164&lt;p0),1,"")</f>
      </c>
      <c r="K165">
        <f t="shared" si="26"/>
        <v>-0.4513210760393349</v>
      </c>
      <c r="L165">
        <f>-1/f0/Smax*(2*K159+1*K160)/3</f>
        <v>0.0018596903576700281</v>
      </c>
    </row>
    <row r="166" spans="1:12" ht="12.75">
      <c r="A166" s="1">
        <f t="shared" si="25"/>
        <v>41009.3125</v>
      </c>
      <c r="B166" s="7">
        <f>((c_1m*I165+c_2m*I164))/$C$9</f>
        <v>99.90541666807799</v>
      </c>
      <c r="C166" s="7">
        <f t="shared" si="28"/>
        <v>100.0630479269072</v>
      </c>
      <c r="D166" s="7">
        <f t="shared" si="29"/>
        <v>100.4014888259794</v>
      </c>
      <c r="E166" s="7">
        <f t="shared" si="30"/>
        <v>100.84896970573301</v>
      </c>
      <c r="F166" s="6">
        <f t="shared" si="27"/>
        <v>102.49071974007906</v>
      </c>
      <c r="G166" s="20">
        <v>0</v>
      </c>
      <c r="H166" s="6">
        <f t="shared" si="31"/>
        <v>102.49071974007906</v>
      </c>
      <c r="I166" s="24">
        <f t="shared" si="32"/>
        <v>600.054323472708</v>
      </c>
      <c r="J166">
        <f>IF(AND(I166&gt;p0,I165&lt;p0),1,"")</f>
      </c>
      <c r="K166">
        <f t="shared" si="26"/>
        <v>0.8023518946557715</v>
      </c>
      <c r="L166">
        <f>-1/f0/Smax*(2*K160+1*K161)/3</f>
        <v>0.0021841674750477697</v>
      </c>
    </row>
    <row r="167" spans="1:12" ht="12.75">
      <c r="A167" s="1">
        <f t="shared" si="25"/>
        <v>41039.75</v>
      </c>
      <c r="B167" s="7">
        <f>((c_1m*I166+c_2m*I165))/$C$9</f>
        <v>99.95556378580761</v>
      </c>
      <c r="C167" s="7">
        <f t="shared" si="28"/>
        <v>99.90541666807799</v>
      </c>
      <c r="D167" s="7">
        <f t="shared" si="29"/>
        <v>100.0630479269072</v>
      </c>
      <c r="E167" s="7">
        <f t="shared" si="30"/>
        <v>100.4014888259794</v>
      </c>
      <c r="F167" s="6">
        <f t="shared" si="27"/>
        <v>102.19022680218211</v>
      </c>
      <c r="G167" s="20">
        <v>0</v>
      </c>
      <c r="H167" s="6">
        <f t="shared" si="31"/>
        <v>102.19022680218211</v>
      </c>
      <c r="I167" s="24">
        <f t="shared" si="32"/>
        <v>601.813306523812</v>
      </c>
      <c r="J167">
        <f>IF(AND(I167&gt;p0,I166&lt;p0),1,"")</f>
      </c>
      <c r="K167">
        <f t="shared" si="26"/>
        <v>1.7589830511039963</v>
      </c>
      <c r="L167">
        <f>-1/f0/Smax*(2*K161+1*K162)/3</f>
        <v>0.002333349688576051</v>
      </c>
    </row>
    <row r="168" spans="1:12" ht="12.75">
      <c r="A168" s="1">
        <f t="shared" si="25"/>
        <v>41070.1875</v>
      </c>
      <c r="B168" s="7">
        <f>((c_1m*I167+c_2m*I166))/$C$9</f>
        <v>100.1849522172284</v>
      </c>
      <c r="C168" s="7">
        <f t="shared" si="28"/>
        <v>99.95556378580761</v>
      </c>
      <c r="D168" s="7">
        <f t="shared" si="29"/>
        <v>99.90541666807799</v>
      </c>
      <c r="E168" s="7">
        <f t="shared" si="30"/>
        <v>100.0630479269072</v>
      </c>
      <c r="F168" s="6">
        <f t="shared" si="27"/>
        <v>101.7880976392547</v>
      </c>
      <c r="G168" s="20">
        <v>0</v>
      </c>
      <c r="H168" s="6">
        <f t="shared" si="31"/>
        <v>101.7880976392547</v>
      </c>
      <c r="I168" s="24">
        <f t="shared" si="32"/>
        <v>604.167233331192</v>
      </c>
      <c r="J168">
        <f>IF(AND(I168&gt;p0,I167&lt;p0),1,"")</f>
      </c>
      <c r="K168">
        <f t="shared" si="26"/>
        <v>2.3539268073800486</v>
      </c>
      <c r="L168">
        <f>-1/f0/Smax*(2*K162+1*K163)/3</f>
        <v>0.0022584447765800196</v>
      </c>
    </row>
    <row r="169" spans="1:12" ht="12.75">
      <c r="A169" s="1">
        <f t="shared" si="25"/>
        <v>41100.625</v>
      </c>
      <c r="B169" s="7">
        <f>((c_1m*I168+c_2m*I167))/$C$9</f>
        <v>100.53761043470668</v>
      </c>
      <c r="C169" s="7">
        <f t="shared" si="28"/>
        <v>100.1849522172284</v>
      </c>
      <c r="D169" s="7">
        <f t="shared" si="29"/>
        <v>99.95556378580761</v>
      </c>
      <c r="E169" s="7">
        <f t="shared" si="30"/>
        <v>99.90541666807799</v>
      </c>
      <c r="F169" s="6">
        <f t="shared" si="27"/>
        <v>101.32891433883007</v>
      </c>
      <c r="G169" s="20">
        <v>0</v>
      </c>
      <c r="H169" s="6">
        <f t="shared" si="31"/>
        <v>101.32891433883007</v>
      </c>
      <c r="I169" s="24">
        <f t="shared" si="32"/>
        <v>606.8551355775801</v>
      </c>
      <c r="J169">
        <f>IF(AND(I169&gt;p0,I168&lt;p0),1,"")</f>
      </c>
      <c r="K169">
        <f t="shared" si="26"/>
        <v>2.6879022463880347</v>
      </c>
      <c r="L169">
        <f>-1/f0/Smax*(2*K163+1*K164)/3</f>
        <v>0.0018369247792431851</v>
      </c>
    </row>
    <row r="170" spans="1:12" ht="12.75">
      <c r="A170" s="1">
        <f t="shared" si="25"/>
        <v>41131.0625</v>
      </c>
      <c r="B170" s="7">
        <f>((c_1m*I169+c_2m*I168))/$C$9</f>
        <v>100.96332911317081</v>
      </c>
      <c r="C170" s="7">
        <f t="shared" si="28"/>
        <v>100.53761043470668</v>
      </c>
      <c r="D170" s="7">
        <f t="shared" si="29"/>
        <v>100.1849522172284</v>
      </c>
      <c r="E170" s="7">
        <f t="shared" si="30"/>
        <v>99.95556378580761</v>
      </c>
      <c r="F170" s="6">
        <f t="shared" si="27"/>
        <v>100.84896970573301</v>
      </c>
      <c r="G170" s="20">
        <v>0</v>
      </c>
      <c r="H170" s="6">
        <f t="shared" si="31"/>
        <v>100.84896970573301</v>
      </c>
      <c r="I170" s="24">
        <f t="shared" si="32"/>
        <v>609.664567576197</v>
      </c>
      <c r="J170">
        <f>IF(AND(I170&gt;p0,I169&lt;p0),1,"")</f>
        <v>1</v>
      </c>
      <c r="K170">
        <f t="shared" si="26"/>
        <v>2.809431998616901</v>
      </c>
      <c r="L170">
        <f>-1/f0/Smax*(2*K164+1*K165)/3</f>
        <v>0.0010369364804329831</v>
      </c>
    </row>
    <row r="171" spans="1:12" ht="12.75">
      <c r="A171" s="1">
        <f t="shared" si="25"/>
        <v>41161.5</v>
      </c>
      <c r="B171" s="7">
        <f>((c_1m*I170+c_2m*I169))/$C$9</f>
        <v>101.42346579612506</v>
      </c>
      <c r="C171" s="7">
        <f t="shared" si="28"/>
        <v>100.96332911317081</v>
      </c>
      <c r="D171" s="7">
        <f t="shared" si="29"/>
        <v>100.53761043470668</v>
      </c>
      <c r="E171" s="7">
        <f t="shared" si="30"/>
        <v>100.1849522172284</v>
      </c>
      <c r="F171" s="6">
        <f t="shared" si="27"/>
        <v>100.4014888259794</v>
      </c>
      <c r="G171" s="20">
        <v>0</v>
      </c>
      <c r="H171" s="6">
        <f t="shared" si="31"/>
        <v>100.4014888259794</v>
      </c>
      <c r="I171" s="24">
        <f t="shared" si="32"/>
        <v>612.2839678479255</v>
      </c>
      <c r="J171">
        <f>IF(AND(I171&gt;p0,I170&lt;p0),1,"")</f>
      </c>
      <c r="K171">
        <f t="shared" si="26"/>
        <v>2.619400271728523</v>
      </c>
      <c r="L171">
        <f>-1/f0/Smax*(2*K165+1*K166)/3</f>
        <v>2.7178931550920955E-05</v>
      </c>
    </row>
    <row r="172" spans="1:12" ht="12.75">
      <c r="A172" s="1">
        <f t="shared" si="25"/>
        <v>41191.9375</v>
      </c>
      <c r="B172" s="7">
        <f>((c_1m*I171+c_2m*I170))/$C$9</f>
        <v>101.87270128987235</v>
      </c>
      <c r="C172" s="7">
        <f t="shared" si="28"/>
        <v>101.42346579612506</v>
      </c>
      <c r="D172" s="7">
        <f t="shared" si="29"/>
        <v>100.96332911317081</v>
      </c>
      <c r="E172" s="7">
        <f t="shared" si="30"/>
        <v>100.53761043470668</v>
      </c>
      <c r="F172" s="6">
        <f t="shared" si="27"/>
        <v>100.0630479269072</v>
      </c>
      <c r="G172" s="20">
        <v>0</v>
      </c>
      <c r="H172" s="6">
        <f t="shared" si="31"/>
        <v>100.0630479269072</v>
      </c>
      <c r="I172" s="24">
        <f t="shared" si="32"/>
        <v>614.2650853059091</v>
      </c>
      <c r="J172">
        <f>IF(AND(I172&gt;p0,I171&lt;p0),1,"")</f>
      </c>
      <c r="K172">
        <f t="shared" si="26"/>
        <v>1.9811174579836006</v>
      </c>
      <c r="L172">
        <f>-1/f0/Smax*(2*K166+1*K167)/3</f>
        <v>-0.0009115682494351056</v>
      </c>
    </row>
    <row r="173" spans="1:12" ht="12.75">
      <c r="A173" s="1">
        <f t="shared" si="25"/>
        <v>41222.375</v>
      </c>
      <c r="B173" s="7">
        <f>((c_1m*I172+c_2m*I171))/$C$9</f>
        <v>102.24543972045262</v>
      </c>
      <c r="C173" s="7">
        <f t="shared" si="28"/>
        <v>101.87270128987235</v>
      </c>
      <c r="D173" s="7">
        <f t="shared" si="29"/>
        <v>101.42346579612506</v>
      </c>
      <c r="E173" s="7">
        <f t="shared" si="30"/>
        <v>100.96332911317081</v>
      </c>
      <c r="F173" s="6">
        <f t="shared" si="27"/>
        <v>99.90541666807799</v>
      </c>
      <c r="G173" s="20">
        <v>0</v>
      </c>
      <c r="H173" s="6">
        <f t="shared" si="31"/>
        <v>99.90541666807799</v>
      </c>
      <c r="I173" s="24">
        <f t="shared" si="32"/>
        <v>615.1878048697874</v>
      </c>
      <c r="J173">
        <f>IF(AND(I173&gt;p0,I172&lt;p0),1,"")</f>
      </c>
      <c r="K173">
        <f t="shared" si="26"/>
        <v>0.9227195638783314</v>
      </c>
      <c r="L173">
        <f>-1/f0/Smax*(2*K167+1*K168)/3</f>
        <v>-0.001591298891487274</v>
      </c>
    </row>
    <row r="174" spans="1:12" ht="12.75">
      <c r="A174" s="1">
        <f t="shared" si="25"/>
        <v>41252.8125</v>
      </c>
      <c r="B174" s="7">
        <f>((c_1m*I173+c_2m*I172))/$C$9</f>
        <v>102.46978617403936</v>
      </c>
      <c r="C174" s="7">
        <f t="shared" si="28"/>
        <v>102.24543972045262</v>
      </c>
      <c r="D174" s="7">
        <f t="shared" si="29"/>
        <v>101.87270128987235</v>
      </c>
      <c r="E174" s="7">
        <f t="shared" si="30"/>
        <v>101.42346579612506</v>
      </c>
      <c r="F174" s="6">
        <f t="shared" si="27"/>
        <v>99.95556378580761</v>
      </c>
      <c r="G174" s="20">
        <v>0</v>
      </c>
      <c r="H174" s="6">
        <f t="shared" si="31"/>
        <v>99.95556378580761</v>
      </c>
      <c r="I174" s="24">
        <f t="shared" si="32"/>
        <v>614.8942607660042</v>
      </c>
      <c r="J174">
        <f>IF(AND(I174&gt;p0,I173&lt;p0),1,"")</f>
      </c>
      <c r="K174">
        <f t="shared" si="26"/>
        <v>-0.29354410378323337</v>
      </c>
      <c r="L174">
        <f>-1/f0/Smax*(2*K168+1*K169)/3</f>
        <v>-0.0020042698810699543</v>
      </c>
    </row>
    <row r="175" spans="1:12" ht="12.75">
      <c r="A175" s="1">
        <f t="shared" si="25"/>
        <v>41283.25</v>
      </c>
      <c r="B175" s="7">
        <f>((c_1m*I174+c_2m*I173))/$C$9</f>
        <v>102.50194640125291</v>
      </c>
      <c r="C175" s="7">
        <f t="shared" si="28"/>
        <v>102.46978617403936</v>
      </c>
      <c r="D175" s="7">
        <f t="shared" si="29"/>
        <v>102.24543972045262</v>
      </c>
      <c r="E175" s="7">
        <f t="shared" si="30"/>
        <v>101.87270128987235</v>
      </c>
      <c r="F175" s="6">
        <f t="shared" si="27"/>
        <v>100.1849522172284</v>
      </c>
      <c r="G175" s="20">
        <v>0</v>
      </c>
      <c r="H175" s="6">
        <f t="shared" si="31"/>
        <v>100.1849522172284</v>
      </c>
      <c r="I175" s="24">
        <f t="shared" si="32"/>
        <v>613.551499216224</v>
      </c>
      <c r="J175">
        <f>IF(AND(I175&gt;p0,I174&lt;p0),1,"")</f>
      </c>
      <c r="K175">
        <f t="shared" si="26"/>
        <v>-1.3427615497802208</v>
      </c>
      <c r="L175">
        <f>-1/f0/Smax*(2*K169+1*K170)/3</f>
        <v>-0.002218221271380209</v>
      </c>
    </row>
    <row r="176" spans="1:12" ht="12.75">
      <c r="A176" s="1">
        <f t="shared" si="25"/>
        <v>41313.6875</v>
      </c>
      <c r="B176" s="7">
        <f>((c_1m*I175+c_2m*I174))/$C$9</f>
        <v>102.34810063935602</v>
      </c>
      <c r="C176" s="7">
        <f t="shared" si="28"/>
        <v>102.50194640125291</v>
      </c>
      <c r="D176" s="7">
        <f t="shared" si="29"/>
        <v>102.46978617403936</v>
      </c>
      <c r="E176" s="7">
        <f t="shared" si="30"/>
        <v>102.24543972045262</v>
      </c>
      <c r="F176" s="6">
        <f t="shared" si="27"/>
        <v>100.53761043470668</v>
      </c>
      <c r="G176" s="20">
        <v>0</v>
      </c>
      <c r="H176" s="6">
        <f t="shared" si="31"/>
        <v>100.53761043470668</v>
      </c>
      <c r="I176" s="24">
        <f t="shared" si="32"/>
        <v>611.4871584309853</v>
      </c>
      <c r="J176">
        <f>IF(AND(I176&gt;p0,I175&lt;p0),1,"")</f>
      </c>
      <c r="K176">
        <f t="shared" si="26"/>
        <v>-2.0643407852386417</v>
      </c>
      <c r="L176">
        <f>-1/f0/Smax*(2*K170+1*K171)/3</f>
        <v>-0.002232591942808218</v>
      </c>
    </row>
    <row r="177" spans="1:12" ht="12.75">
      <c r="A177" s="1">
        <f t="shared" si="25"/>
        <v>41344.125</v>
      </c>
      <c r="B177" s="7">
        <f>((c_1m*I176+c_2m*I175))/$C$9</f>
        <v>102.05214912418012</v>
      </c>
      <c r="C177" s="7">
        <f t="shared" si="28"/>
        <v>102.34810063935602</v>
      </c>
      <c r="D177" s="7">
        <f t="shared" si="29"/>
        <v>102.50194640125291</v>
      </c>
      <c r="E177" s="7">
        <f t="shared" si="30"/>
        <v>102.46978617403936</v>
      </c>
      <c r="F177" s="6">
        <f t="shared" si="27"/>
        <v>100.96332911317081</v>
      </c>
      <c r="G177" s="20">
        <v>0</v>
      </c>
      <c r="H177" s="6">
        <f t="shared" si="31"/>
        <v>100.96332911317081</v>
      </c>
      <c r="I177" s="24">
        <f t="shared" si="32"/>
        <v>608.9951466546099</v>
      </c>
      <c r="J177">
        <f>IF(AND(I177&gt;p0,I176&lt;p0),1,"")</f>
      </c>
      <c r="K177">
        <f t="shared" si="26"/>
        <v>-2.4920117763754206</v>
      </c>
      <c r="L177">
        <f>-1/f0/Smax*(2*K171+1*K172)/3</f>
        <v>-0.001956617344563861</v>
      </c>
    </row>
    <row r="178" spans="1:12" ht="12.75">
      <c r="A178" s="1">
        <f t="shared" si="25"/>
        <v>41374.5625</v>
      </c>
      <c r="B178" s="7">
        <f>((c_1m*I177+c_2m*I176))/$C$9</f>
        <v>101.66532522752668</v>
      </c>
      <c r="C178" s="7">
        <f t="shared" si="28"/>
        <v>102.05214912418012</v>
      </c>
      <c r="D178" s="7">
        <f t="shared" si="29"/>
        <v>102.34810063935602</v>
      </c>
      <c r="E178" s="7">
        <f t="shared" si="30"/>
        <v>102.50194640125291</v>
      </c>
      <c r="F178" s="6">
        <f t="shared" si="27"/>
        <v>101.42346579612506</v>
      </c>
      <c r="G178" s="20">
        <v>0</v>
      </c>
      <c r="H178" s="6">
        <f t="shared" si="31"/>
        <v>101.42346579612506</v>
      </c>
      <c r="I178" s="24">
        <f t="shared" si="32"/>
        <v>606.3016636324387</v>
      </c>
      <c r="J178">
        <f>IF(AND(I178&gt;p0,I177&lt;p0),1,"")</f>
      </c>
      <c r="K178">
        <f t="shared" si="26"/>
        <v>-2.693483022171222</v>
      </c>
      <c r="L178">
        <f>-1/f0/Smax*(2*K172+1*K173)/3</f>
        <v>-0.0013238359023971635</v>
      </c>
    </row>
    <row r="179" spans="1:12" ht="12.75">
      <c r="A179" s="1">
        <f t="shared" si="25"/>
        <v>41405</v>
      </c>
      <c r="B179" s="7">
        <f>((c_1m*I178+c_2m*I177))/$C$9</f>
        <v>101.22984280688452</v>
      </c>
      <c r="C179" s="7">
        <f t="shared" si="28"/>
        <v>101.66532522752668</v>
      </c>
      <c r="D179" s="7">
        <f t="shared" si="29"/>
        <v>102.05214912418012</v>
      </c>
      <c r="E179" s="7">
        <f t="shared" si="30"/>
        <v>102.34810063935602</v>
      </c>
      <c r="F179" s="6">
        <f t="shared" si="27"/>
        <v>101.87270128987235</v>
      </c>
      <c r="G179" s="20">
        <v>0</v>
      </c>
      <c r="H179" s="6">
        <f t="shared" si="31"/>
        <v>101.87270128987235</v>
      </c>
      <c r="I179" s="24">
        <f t="shared" si="32"/>
        <v>603.6719924495277</v>
      </c>
      <c r="J179">
        <f>IF(AND(I179&gt;p0,I178&lt;p0),1,"")</f>
      </c>
      <c r="K179">
        <f t="shared" si="26"/>
        <v>-2.629671182911011</v>
      </c>
      <c r="L179">
        <f>-1/f0/Smax*(2*K173+1*K174)/3</f>
        <v>-0.0004205677571743711</v>
      </c>
    </row>
    <row r="180" spans="1:12" ht="12.75">
      <c r="A180" s="1">
        <f t="shared" si="25"/>
        <v>41435.4375</v>
      </c>
      <c r="B180" s="7">
        <f>((c_1m*I179+c_2m*I178))/$C$9</f>
        <v>100.78731015378202</v>
      </c>
      <c r="C180" s="7">
        <f t="shared" si="28"/>
        <v>101.22984280688452</v>
      </c>
      <c r="D180" s="7">
        <f t="shared" si="29"/>
        <v>101.66532522752668</v>
      </c>
      <c r="E180" s="7">
        <f t="shared" si="30"/>
        <v>102.05214912418012</v>
      </c>
      <c r="F180" s="6">
        <f t="shared" si="27"/>
        <v>102.24543972045262</v>
      </c>
      <c r="G180" s="20">
        <v>0</v>
      </c>
      <c r="H180" s="6">
        <f t="shared" si="31"/>
        <v>102.24543972045262</v>
      </c>
      <c r="I180" s="24">
        <f t="shared" si="32"/>
        <v>601.490108953448</v>
      </c>
      <c r="J180">
        <f>IF(AND(I180&gt;p0,I179&lt;p0),1,"")</f>
      </c>
      <c r="K180">
        <f t="shared" si="26"/>
        <v>-2.1818834960796494</v>
      </c>
      <c r="L180">
        <f>-1/f0/Smax*(2*K174+1*K175)/3</f>
        <v>0.0005229945141860941</v>
      </c>
    </row>
    <row r="181" spans="1:12" ht="12.75">
      <c r="A181" s="1">
        <f t="shared" si="25"/>
        <v>41465.875</v>
      </c>
      <c r="B181" s="7">
        <f>((c_1m*I180+c_2m*I179))/$C$9</f>
        <v>100.39381039197998</v>
      </c>
      <c r="C181" s="7">
        <f t="shared" si="28"/>
        <v>100.78731015378202</v>
      </c>
      <c r="D181" s="7">
        <f t="shared" si="29"/>
        <v>101.22984280688452</v>
      </c>
      <c r="E181" s="7">
        <f t="shared" si="30"/>
        <v>101.66532522752668</v>
      </c>
      <c r="F181" s="6">
        <f t="shared" si="27"/>
        <v>102.46978617403936</v>
      </c>
      <c r="G181" s="20">
        <v>0</v>
      </c>
      <c r="H181" s="6">
        <f t="shared" si="31"/>
        <v>102.46978617403936</v>
      </c>
      <c r="I181" s="24">
        <f t="shared" si="32"/>
        <v>600.1768614202574</v>
      </c>
      <c r="J181">
        <f>IF(AND(I181&gt;p0,I180&lt;p0),1,"")</f>
      </c>
      <c r="K181">
        <f t="shared" si="26"/>
        <v>-1.3132475331906335</v>
      </c>
      <c r="L181">
        <f>-1/f0/Smax*(2*K175+1*K176)/3</f>
        <v>0.001287225985040402</v>
      </c>
    </row>
    <row r="182" spans="1:12" ht="12.75">
      <c r="A182" s="1">
        <f t="shared" si="25"/>
        <v>41496.3125</v>
      </c>
      <c r="B182" s="7">
        <f>((c_1m*I181+c_2m*I180))/$C$9</f>
        <v>100.11702673892228</v>
      </c>
      <c r="C182" s="7">
        <f t="shared" si="28"/>
        <v>100.39381039197998</v>
      </c>
      <c r="D182" s="7">
        <f t="shared" si="29"/>
        <v>100.78731015378202</v>
      </c>
      <c r="E182" s="7">
        <f t="shared" si="30"/>
        <v>101.22984280688452</v>
      </c>
      <c r="F182" s="6">
        <f t="shared" si="27"/>
        <v>102.50194640125291</v>
      </c>
      <c r="G182" s="20">
        <v>0</v>
      </c>
      <c r="H182" s="6">
        <f t="shared" si="31"/>
        <v>102.50194640125291</v>
      </c>
      <c r="I182" s="24">
        <f t="shared" si="32"/>
        <v>599.9886064316903</v>
      </c>
      <c r="J182">
        <f>IF(AND(I182&gt;p0,I181&lt;p0),1,"")</f>
      </c>
      <c r="K182">
        <f t="shared" si="26"/>
        <v>-0.18825498856710965</v>
      </c>
      <c r="L182">
        <f>-1/f0/Smax*(2*K176+1*K177)/3</f>
        <v>0.0017942258392554752</v>
      </c>
    </row>
    <row r="183" spans="1:12" ht="12.75">
      <c r="A183" s="1">
        <f t="shared" si="25"/>
        <v>41526.75</v>
      </c>
      <c r="B183" s="7">
        <f>((c_1m*I182+c_2m*I181))/$C$9</f>
        <v>100.01065140451952</v>
      </c>
      <c r="C183" s="7">
        <f t="shared" si="28"/>
        <v>100.11702673892228</v>
      </c>
      <c r="D183" s="7">
        <f t="shared" si="29"/>
        <v>100.39381039197998</v>
      </c>
      <c r="E183" s="7">
        <f t="shared" si="30"/>
        <v>100.78731015378202</v>
      </c>
      <c r="F183" s="6">
        <f t="shared" si="27"/>
        <v>102.34810063935602</v>
      </c>
      <c r="G183" s="20">
        <v>0</v>
      </c>
      <c r="H183" s="6">
        <f t="shared" si="31"/>
        <v>102.34810063935602</v>
      </c>
      <c r="I183" s="24">
        <f t="shared" si="32"/>
        <v>600.8891669891356</v>
      </c>
      <c r="J183">
        <f>IF(AND(I183&gt;p0,I182&lt;p0),1,"")</f>
      </c>
      <c r="K183">
        <f t="shared" si="26"/>
        <v>0.9005605574452602</v>
      </c>
      <c r="L183">
        <f>-1/f0/Smax*(2*K177+1*K178)/3</f>
        <v>0.0020806250880547597</v>
      </c>
    </row>
    <row r="184" spans="1:12" ht="12.75">
      <c r="A184" s="1">
        <f t="shared" si="25"/>
        <v>41557.1875</v>
      </c>
      <c r="B184" s="7">
        <f>((c_1m*I183+c_2m*I182))/$C$9</f>
        <v>100.08815712769291</v>
      </c>
      <c r="C184" s="7">
        <f t="shared" si="28"/>
        <v>100.01065140451952</v>
      </c>
      <c r="D184" s="7">
        <f t="shared" si="29"/>
        <v>100.11702673892228</v>
      </c>
      <c r="E184" s="7">
        <f t="shared" si="30"/>
        <v>100.39381039197998</v>
      </c>
      <c r="F184" s="6">
        <f t="shared" si="27"/>
        <v>102.05214912418012</v>
      </c>
      <c r="G184" s="20">
        <v>0</v>
      </c>
      <c r="H184" s="6">
        <f t="shared" si="31"/>
        <v>102.05214912418012</v>
      </c>
      <c r="I184" s="24">
        <f t="shared" si="32"/>
        <v>602.6215661023602</v>
      </c>
      <c r="J184">
        <f>IF(AND(I184&gt;p0,I183&lt;p0),1,"")</f>
      </c>
      <c r="K184">
        <f t="shared" si="26"/>
        <v>1.7323991132246874</v>
      </c>
      <c r="L184">
        <f>-1/f0/Smax*(2*K178+1*K179)/3</f>
        <v>0.002172530413889825</v>
      </c>
    </row>
    <row r="185" spans="1:12" ht="12.75">
      <c r="A185" s="1">
        <f t="shared" si="25"/>
        <v>41587.625</v>
      </c>
      <c r="B185" s="7">
        <f>((c_1m*I184+c_2m*I183))/$C$9</f>
        <v>100.32143440951172</v>
      </c>
      <c r="C185" s="7">
        <f t="shared" si="28"/>
        <v>100.08815712769291</v>
      </c>
      <c r="D185" s="7">
        <f t="shared" si="29"/>
        <v>100.01065140451952</v>
      </c>
      <c r="E185" s="7">
        <f t="shared" si="30"/>
        <v>100.11702673892228</v>
      </c>
      <c r="F185" s="6">
        <f t="shared" si="27"/>
        <v>101.66532522752668</v>
      </c>
      <c r="G185" s="20">
        <v>0</v>
      </c>
      <c r="H185" s="6">
        <f t="shared" si="31"/>
        <v>101.66532522752668</v>
      </c>
      <c r="I185" s="24">
        <f t="shared" si="32"/>
        <v>604.8859011071609</v>
      </c>
      <c r="J185">
        <f>IF(AND(I185&gt;p0,I184&lt;p0),1,"")</f>
      </c>
      <c r="K185">
        <f t="shared" si="26"/>
        <v>2.264335004800614</v>
      </c>
      <c r="L185">
        <f>-1/f0/Smax*(2*K179+1*K180)/3</f>
        <v>0.0020165923744990977</v>
      </c>
    </row>
    <row r="186" spans="1:12" ht="12.75">
      <c r="A186" s="1">
        <f t="shared" si="25"/>
        <v>41618.0625</v>
      </c>
      <c r="B186" s="7">
        <f>((c_1m*I185+c_2m*I184))/$C$9</f>
        <v>100.66336118420678</v>
      </c>
      <c r="C186" s="7">
        <f t="shared" si="28"/>
        <v>100.32143440951172</v>
      </c>
      <c r="D186" s="7">
        <f t="shared" si="29"/>
        <v>100.08815712769291</v>
      </c>
      <c r="E186" s="7">
        <f t="shared" si="30"/>
        <v>100.01065140451952</v>
      </c>
      <c r="F186" s="6">
        <f t="shared" si="27"/>
        <v>101.22984280688452</v>
      </c>
      <c r="G186" s="20">
        <v>0</v>
      </c>
      <c r="H186" s="6">
        <f t="shared" si="31"/>
        <v>101.22984280688452</v>
      </c>
      <c r="I186" s="24">
        <f t="shared" si="32"/>
        <v>607.4350664962858</v>
      </c>
      <c r="J186">
        <f>IF(AND(I186&gt;p0,I185&lt;p0),1,"")</f>
        <v>1</v>
      </c>
      <c r="K186">
        <f t="shared" si="26"/>
        <v>2.549165389124937</v>
      </c>
      <c r="L186">
        <f>-1/f0/Smax*(2*K180+1*K181)/3</f>
        <v>0.001538486321233044</v>
      </c>
    </row>
    <row r="187" spans="1:12" ht="12.75">
      <c r="A187" s="1">
        <f t="shared" si="25"/>
        <v>41648.5</v>
      </c>
      <c r="B187" s="7">
        <f>((c_1m*I186+c_2m*I185))/$C$9</f>
        <v>101.06923339010598</v>
      </c>
      <c r="C187" s="7">
        <f t="shared" si="28"/>
        <v>100.66336118420678</v>
      </c>
      <c r="D187" s="7">
        <f t="shared" si="29"/>
        <v>100.32143440951172</v>
      </c>
      <c r="E187" s="7">
        <f t="shared" si="30"/>
        <v>100.08815712769291</v>
      </c>
      <c r="F187" s="6">
        <f t="shared" si="27"/>
        <v>100.78731015378202</v>
      </c>
      <c r="G187" s="20">
        <v>0</v>
      </c>
      <c r="H187" s="6">
        <f t="shared" si="31"/>
        <v>100.78731015378202</v>
      </c>
      <c r="I187" s="24">
        <f t="shared" si="32"/>
        <v>610.025501538837</v>
      </c>
      <c r="J187">
        <f>IF(AND(I187&gt;p0,I186&lt;p0),1,"")</f>
      </c>
      <c r="K187">
        <f t="shared" si="26"/>
        <v>2.590435042551235</v>
      </c>
      <c r="L187">
        <f>-1/f0/Smax*(2*K181+1*K182)/3</f>
        <v>0.0007628048929399395</v>
      </c>
    </row>
    <row r="188" spans="1:12" ht="12.75">
      <c r="A188" s="1">
        <f t="shared" si="25"/>
        <v>41678.9375</v>
      </c>
      <c r="B188" s="7">
        <f>((c_1m*I187+c_2m*I186))/$C$9</f>
        <v>101.49822125363609</v>
      </c>
      <c r="C188" s="7">
        <f t="shared" si="28"/>
        <v>101.06923339010598</v>
      </c>
      <c r="D188" s="7">
        <f t="shared" si="29"/>
        <v>100.66336118420678</v>
      </c>
      <c r="E188" s="7">
        <f t="shared" si="30"/>
        <v>100.32143440951172</v>
      </c>
      <c r="F188" s="6">
        <f t="shared" si="27"/>
        <v>100.39381039197998</v>
      </c>
      <c r="G188" s="20">
        <v>0</v>
      </c>
      <c r="H188" s="6">
        <f t="shared" si="31"/>
        <v>100.39381039197998</v>
      </c>
      <c r="I188" s="24">
        <f t="shared" si="32"/>
        <v>612.3289147786538</v>
      </c>
      <c r="J188">
        <f>IF(AND(I188&gt;p0,I187&lt;p0),1,"")</f>
      </c>
      <c r="K188">
        <f t="shared" si="26"/>
        <v>2.3034132398167912</v>
      </c>
      <c r="L188">
        <f>-1/f0/Smax*(2*K182+1*K183)/3</f>
        <v>-0.00014201912745556665</v>
      </c>
    </row>
    <row r="189" spans="1:12" ht="12.75">
      <c r="A189" s="1">
        <f t="shared" si="25"/>
        <v>41709.375</v>
      </c>
      <c r="B189" s="7">
        <f>((c_1m*I188+c_2m*I187))/$C$9</f>
        <v>101.90125824712118</v>
      </c>
      <c r="C189" s="7">
        <f t="shared" si="28"/>
        <v>101.49822125363609</v>
      </c>
      <c r="D189" s="7">
        <f t="shared" si="29"/>
        <v>101.06923339010598</v>
      </c>
      <c r="E189" s="7">
        <f t="shared" si="30"/>
        <v>100.66336118420678</v>
      </c>
      <c r="F189" s="6">
        <f t="shared" si="27"/>
        <v>100.11702673892228</v>
      </c>
      <c r="G189" s="20">
        <v>0</v>
      </c>
      <c r="H189" s="6">
        <f t="shared" si="31"/>
        <v>100.11702673892228</v>
      </c>
      <c r="I189" s="24">
        <f t="shared" si="32"/>
        <v>613.9491117721623</v>
      </c>
      <c r="J189">
        <f>IF(AND(I189&gt;p0,I188&lt;p0),1,"")</f>
      </c>
      <c r="K189">
        <f t="shared" si="26"/>
        <v>1.6201969935084435</v>
      </c>
      <c r="L189">
        <f>-1/f0/Smax*(2*K183+1*K184)/3</f>
        <v>-0.0009575935577547989</v>
      </c>
    </row>
    <row r="190" spans="1:12" ht="12.75">
      <c r="A190" s="1">
        <f t="shared" si="25"/>
        <v>41739.8125</v>
      </c>
      <c r="B190" s="7">
        <f>((c_1m*I189+c_2m*I188))/$C$9</f>
        <v>102.21683882912647</v>
      </c>
      <c r="C190" s="7">
        <f t="shared" si="28"/>
        <v>101.90125824712118</v>
      </c>
      <c r="D190" s="7">
        <f t="shared" si="29"/>
        <v>101.49822125363609</v>
      </c>
      <c r="E190" s="7">
        <f t="shared" si="30"/>
        <v>101.06923339010598</v>
      </c>
      <c r="F190" s="6">
        <f t="shared" si="27"/>
        <v>100.01065140451952</v>
      </c>
      <c r="G190" s="20">
        <v>0</v>
      </c>
      <c r="H190" s="6">
        <f t="shared" si="31"/>
        <v>100.01065140451952</v>
      </c>
      <c r="I190" s="24">
        <f t="shared" si="32"/>
        <v>614.5717966564711</v>
      </c>
      <c r="J190">
        <f>IF(AND(I190&gt;p0,I189&lt;p0),1,"")</f>
      </c>
      <c r="K190">
        <f t="shared" si="26"/>
        <v>0.6226848843087964</v>
      </c>
      <c r="L190">
        <f>-1/f0/Smax*(2*K184+1*K185)/3</f>
        <v>-0.0015526106317750648</v>
      </c>
    </row>
    <row r="191" spans="1:12" ht="12.75">
      <c r="A191" s="1">
        <f t="shared" si="25"/>
        <v>41770.25</v>
      </c>
      <c r="B191" s="7">
        <f>((c_1m*I190+c_2m*I189))/$C$9</f>
        <v>102.38712045045793</v>
      </c>
      <c r="C191" s="7">
        <f t="shared" si="28"/>
        <v>102.21683882912647</v>
      </c>
      <c r="D191" s="7">
        <f t="shared" si="29"/>
        <v>101.90125824712118</v>
      </c>
      <c r="E191" s="7">
        <f t="shared" si="30"/>
        <v>101.49822125363609</v>
      </c>
      <c r="F191" s="6">
        <f t="shared" si="27"/>
        <v>100.08815712769291</v>
      </c>
      <c r="G191" s="20">
        <v>0</v>
      </c>
      <c r="H191" s="6">
        <f t="shared" si="31"/>
        <v>100.08815712769291</v>
      </c>
      <c r="I191" s="24">
        <f t="shared" si="32"/>
        <v>614.118104618383</v>
      </c>
      <c r="J191">
        <f>IF(AND(I191&gt;p0,I190&lt;p0),1,"")</f>
      </c>
      <c r="K191">
        <f t="shared" si="26"/>
        <v>-0.4536920380880929</v>
      </c>
      <c r="L191">
        <f>-1/f0/Smax*(2*K185+1*K186)/3</f>
        <v>-0.0019181125741805326</v>
      </c>
    </row>
    <row r="192" spans="1:12" ht="12.75">
      <c r="A192" s="1">
        <f t="shared" si="25"/>
        <v>41800.6875</v>
      </c>
      <c r="B192" s="7">
        <f>((c_1m*I191+c_2m*I190))/$C$9</f>
        <v>102.3832635722697</v>
      </c>
      <c r="C192" s="7">
        <f t="shared" si="28"/>
        <v>102.38712045045793</v>
      </c>
      <c r="D192" s="7">
        <f t="shared" si="29"/>
        <v>102.21683882912647</v>
      </c>
      <c r="E192" s="7">
        <f t="shared" si="30"/>
        <v>101.90125824712118</v>
      </c>
      <c r="F192" s="6">
        <f t="shared" si="27"/>
        <v>100.32143440951172</v>
      </c>
      <c r="G192" s="20">
        <v>0</v>
      </c>
      <c r="H192" s="6">
        <f t="shared" si="31"/>
        <v>100.32143440951172</v>
      </c>
      <c r="I192" s="24">
        <f t="shared" si="32"/>
        <v>612.7525790662728</v>
      </c>
      <c r="J192">
        <f>IF(AND(I192&gt;p0,I191&lt;p0),1,"")</f>
      </c>
      <c r="K192">
        <f t="shared" si="26"/>
        <v>-1.3655255521101708</v>
      </c>
      <c r="L192">
        <f>-1/f0/Smax*(2*K186+1*K187)/3</f>
        <v>-0.0020836763742008426</v>
      </c>
    </row>
    <row r="193" spans="1:12" ht="12.75">
      <c r="A193" s="1">
        <f t="shared" si="25"/>
        <v>41831.125</v>
      </c>
      <c r="B193" s="7">
        <f>((c_1m*I192+c_2m*I191))/$C$9</f>
        <v>102.21646488118614</v>
      </c>
      <c r="C193" s="7">
        <f t="shared" si="28"/>
        <v>102.3832635722697</v>
      </c>
      <c r="D193" s="7">
        <f t="shared" si="29"/>
        <v>102.38712045045793</v>
      </c>
      <c r="E193" s="7">
        <f t="shared" si="30"/>
        <v>102.21683882912647</v>
      </c>
      <c r="F193" s="6">
        <f t="shared" si="27"/>
        <v>100.66336118420678</v>
      </c>
      <c r="G193" s="20">
        <v>0</v>
      </c>
      <c r="H193" s="6">
        <f t="shared" si="31"/>
        <v>100.66336118420678</v>
      </c>
      <c r="I193" s="24">
        <f t="shared" si="32"/>
        <v>610.7510564826921</v>
      </c>
      <c r="J193">
        <f>IF(AND(I193&gt;p0,I192&lt;p0),1,"")</f>
      </c>
      <c r="K193">
        <f t="shared" si="26"/>
        <v>-2.0015225835807087</v>
      </c>
      <c r="L193">
        <f>-1/f0/Smax*(2*K187+1*K188)/3</f>
        <v>-0.002028261063663756</v>
      </c>
    </row>
    <row r="194" spans="1:12" ht="12.75">
      <c r="A194" s="1">
        <f t="shared" si="25"/>
        <v>41861.5625</v>
      </c>
      <c r="B194" s="7">
        <f>((c_1m*I193+c_2m*I192))/$C$9</f>
        <v>101.92527758602073</v>
      </c>
      <c r="C194" s="7">
        <f t="shared" si="28"/>
        <v>102.21646488118614</v>
      </c>
      <c r="D194" s="7">
        <f t="shared" si="29"/>
        <v>102.3832635722697</v>
      </c>
      <c r="E194" s="7">
        <f t="shared" si="30"/>
        <v>102.38712045045793</v>
      </c>
      <c r="F194" s="6">
        <f t="shared" si="27"/>
        <v>101.06923339010598</v>
      </c>
      <c r="G194" s="20">
        <v>0</v>
      </c>
      <c r="H194" s="6">
        <f t="shared" si="31"/>
        <v>101.06923339010598</v>
      </c>
      <c r="I194" s="24">
        <f t="shared" si="32"/>
        <v>608.3752191798675</v>
      </c>
      <c r="J194">
        <f>IF(AND(I194&gt;p0,I193&lt;p0),1,"")</f>
      </c>
      <c r="K194">
        <f t="shared" si="26"/>
        <v>-2.375837302824607</v>
      </c>
      <c r="L194">
        <f>-1/f0/Smax*(2*K188+1*K189)/3</f>
        <v>-0.0016875402366238552</v>
      </c>
    </row>
    <row r="195" spans="1:12" ht="12.75">
      <c r="A195" s="1">
        <f t="shared" si="25"/>
        <v>41892</v>
      </c>
      <c r="B195" s="7">
        <f>((c_1m*I194+c_2m*I193))/$C$9</f>
        <v>101.55425901683289</v>
      </c>
      <c r="C195" s="7">
        <f t="shared" si="28"/>
        <v>101.92527758602073</v>
      </c>
      <c r="D195" s="7">
        <f t="shared" si="29"/>
        <v>102.21646488118614</v>
      </c>
      <c r="E195" s="7">
        <f t="shared" si="30"/>
        <v>102.3832635722697</v>
      </c>
      <c r="F195" s="6">
        <f t="shared" si="27"/>
        <v>101.49822125363609</v>
      </c>
      <c r="G195" s="20">
        <v>0</v>
      </c>
      <c r="H195" s="6">
        <f t="shared" si="31"/>
        <v>101.49822125363609</v>
      </c>
      <c r="I195" s="24">
        <f t="shared" si="32"/>
        <v>605.8640707104229</v>
      </c>
      <c r="J195">
        <f>IF(AND(I195&gt;p0,I194&lt;p0),1,"")</f>
      </c>
      <c r="K195">
        <f t="shared" si="26"/>
        <v>-2.5111484694446062</v>
      </c>
      <c r="L195">
        <f>-1/f0/Smax*(2*K189+1*K190)/3</f>
        <v>-0.001046904843177692</v>
      </c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student9</dc:creator>
  <cp:keywords/>
  <dc:description/>
  <cp:lastModifiedBy>Wolfgang Konen</cp:lastModifiedBy>
  <dcterms:created xsi:type="dcterms:W3CDTF">2000-11-24T12:16:52Z</dcterms:created>
  <dcterms:modified xsi:type="dcterms:W3CDTF">2009-03-17T14:35:00Z</dcterms:modified>
  <cp:category/>
  <cp:version/>
  <cp:contentType/>
  <cp:contentStatus/>
</cp:coreProperties>
</file>